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ACIÓN ABAV\PAGINA WEB\DATOS MOSTRADOS EN LA WEB\PUBLICO EN GENERAL\SEGUIMIENTO A FONDOS DE INVERSION (FIAFIN)\"/>
    </mc:Choice>
  </mc:AlternateContent>
  <bookViews>
    <workbookView xWindow="0" yWindow="0" windowWidth="20400" windowHeight="7755"/>
  </bookViews>
  <sheets>
    <sheet name="FI 2008-2017" sheetId="1" r:id="rId1"/>
  </sheets>
  <externalReferences>
    <externalReference r:id="rId2"/>
  </externalReferences>
  <definedNames>
    <definedName name="_xlnm._FilterDatabase" localSheetId="0" hidden="1">'FI 2008-2017'!$A$10:$TI$106</definedName>
  </definedNames>
  <calcPr calcId="162913"/>
</workbook>
</file>

<file path=xl/calcChain.xml><?xml version="1.0" encoding="utf-8"?>
<calcChain xmlns="http://schemas.openxmlformats.org/spreadsheetml/2006/main">
  <c r="UF95" i="1" l="1"/>
  <c r="UF94" i="1"/>
  <c r="UF92" i="1"/>
  <c r="TZ92" i="1"/>
  <c r="TZ105" i="1"/>
  <c r="UF73" i="1"/>
  <c r="UF88" i="1"/>
  <c r="UF87" i="1"/>
  <c r="UF50" i="1"/>
  <c r="UC30" i="1" l="1"/>
  <c r="UF120" i="1" l="1"/>
  <c r="UD120" i="1"/>
  <c r="UF119" i="1"/>
  <c r="UD119" i="1"/>
  <c r="UF118" i="1"/>
  <c r="UD118" i="1"/>
  <c r="UF117" i="1"/>
  <c r="UD117" i="1"/>
  <c r="UD116" i="1"/>
  <c r="UD105" i="1"/>
  <c r="UC105" i="1"/>
  <c r="UF104" i="1"/>
  <c r="UF103" i="1"/>
  <c r="UF102" i="1"/>
  <c r="UF101" i="1"/>
  <c r="UF100" i="1"/>
  <c r="UF99" i="1"/>
  <c r="UF98" i="1"/>
  <c r="UF97" i="1"/>
  <c r="UF96" i="1"/>
  <c r="UF93" i="1"/>
  <c r="UF91" i="1"/>
  <c r="UF90" i="1"/>
  <c r="UF89" i="1"/>
  <c r="UF86" i="1"/>
  <c r="UF85" i="1"/>
  <c r="UF84" i="1"/>
  <c r="UF83" i="1"/>
  <c r="UF82" i="1"/>
  <c r="UF81" i="1"/>
  <c r="UF80" i="1"/>
  <c r="UF79" i="1"/>
  <c r="UF78" i="1"/>
  <c r="UF77" i="1"/>
  <c r="UF76" i="1"/>
  <c r="UD73" i="1"/>
  <c r="UC73" i="1"/>
  <c r="UF72" i="1"/>
  <c r="UF71" i="1"/>
  <c r="UF70" i="1"/>
  <c r="UF69" i="1"/>
  <c r="UF68" i="1"/>
  <c r="UF67" i="1"/>
  <c r="UF66" i="1"/>
  <c r="UD62" i="1"/>
  <c r="UG112" i="1" s="1"/>
  <c r="UC62" i="1"/>
  <c r="UF61" i="1"/>
  <c r="UF60" i="1"/>
  <c r="UF59" i="1"/>
  <c r="UF58" i="1"/>
  <c r="UF57" i="1"/>
  <c r="UF56" i="1"/>
  <c r="UD53" i="1"/>
  <c r="UC53" i="1"/>
  <c r="UF52" i="1"/>
  <c r="UF51" i="1"/>
  <c r="UF49" i="1"/>
  <c r="UF48" i="1"/>
  <c r="UF47" i="1"/>
  <c r="UF46" i="1"/>
  <c r="UF45" i="1"/>
  <c r="UF44" i="1"/>
  <c r="UF43" i="1"/>
  <c r="UF42" i="1"/>
  <c r="UF41" i="1"/>
  <c r="UF40" i="1"/>
  <c r="UF39" i="1"/>
  <c r="UF38" i="1"/>
  <c r="UF37" i="1"/>
  <c r="UF36" i="1"/>
  <c r="UF35" i="1"/>
  <c r="UF34" i="1"/>
  <c r="UF33" i="1"/>
  <c r="UD30" i="1"/>
  <c r="UF29" i="1"/>
  <c r="UF28" i="1"/>
  <c r="UF27" i="1"/>
  <c r="UF25" i="1"/>
  <c r="UF24" i="1"/>
  <c r="UF23" i="1"/>
  <c r="UF22" i="1"/>
  <c r="UF21" i="1"/>
  <c r="UF20" i="1"/>
  <c r="UF19" i="1"/>
  <c r="UF18" i="1"/>
  <c r="UF17" i="1"/>
  <c r="UF16" i="1"/>
  <c r="UF15" i="1"/>
  <c r="UF14" i="1"/>
  <c r="UF13" i="1"/>
  <c r="UF12" i="1"/>
  <c r="UF11" i="1"/>
  <c r="UF105" i="1" l="1"/>
  <c r="UG111" i="1"/>
  <c r="UG110" i="1"/>
  <c r="UF53" i="1"/>
  <c r="UD113" i="1"/>
  <c r="UF62" i="1"/>
  <c r="UF112" i="1" s="1"/>
  <c r="UE120" i="1"/>
  <c r="UD112" i="1"/>
  <c r="UD115" i="1"/>
  <c r="UE119" i="1"/>
  <c r="UD111" i="1"/>
  <c r="UE118" i="1"/>
  <c r="UF30" i="1"/>
  <c r="UD110" i="1"/>
  <c r="UE117" i="1"/>
  <c r="TX116" i="1"/>
  <c r="TZ117" i="1"/>
  <c r="TX117" i="1"/>
  <c r="TZ104" i="1"/>
  <c r="TX105" i="1"/>
  <c r="TW105" i="1"/>
  <c r="TZ120" i="1"/>
  <c r="TX120" i="1"/>
  <c r="TZ119" i="1"/>
  <c r="TX119" i="1"/>
  <c r="TZ118" i="1"/>
  <c r="TX118" i="1"/>
  <c r="TZ103" i="1"/>
  <c r="TZ102" i="1"/>
  <c r="TZ101" i="1"/>
  <c r="TZ100" i="1"/>
  <c r="TZ99" i="1"/>
  <c r="TZ98" i="1"/>
  <c r="TZ97" i="1"/>
  <c r="TZ96" i="1"/>
  <c r="TZ95" i="1"/>
  <c r="TZ94" i="1"/>
  <c r="TZ93" i="1"/>
  <c r="TZ91" i="1"/>
  <c r="TZ90" i="1"/>
  <c r="TZ89" i="1"/>
  <c r="TZ88" i="1"/>
  <c r="TZ87" i="1"/>
  <c r="TZ86" i="1"/>
  <c r="TZ85" i="1"/>
  <c r="TZ84" i="1"/>
  <c r="TZ83" i="1"/>
  <c r="TZ82" i="1"/>
  <c r="TZ81" i="1"/>
  <c r="TZ80" i="1"/>
  <c r="TZ79" i="1"/>
  <c r="TZ78" i="1"/>
  <c r="TZ77" i="1"/>
  <c r="TZ76" i="1"/>
  <c r="TX73" i="1"/>
  <c r="TW73" i="1"/>
  <c r="TZ72" i="1"/>
  <c r="TZ71" i="1"/>
  <c r="TZ70" i="1"/>
  <c r="TZ69" i="1"/>
  <c r="TZ68" i="1"/>
  <c r="TZ67" i="1"/>
  <c r="TZ66" i="1"/>
  <c r="TY63" i="1"/>
  <c r="TX62" i="1"/>
  <c r="UA112" i="1" s="1"/>
  <c r="TW62" i="1"/>
  <c r="TZ61" i="1"/>
  <c r="TZ60" i="1"/>
  <c r="TZ59" i="1"/>
  <c r="TZ58" i="1"/>
  <c r="TZ57" i="1"/>
  <c r="TZ56" i="1"/>
  <c r="TX53" i="1"/>
  <c r="TW53" i="1"/>
  <c r="TZ52" i="1"/>
  <c r="TZ51" i="1"/>
  <c r="TZ50" i="1"/>
  <c r="TZ49" i="1"/>
  <c r="TZ48" i="1"/>
  <c r="TZ47" i="1"/>
  <c r="TZ46" i="1"/>
  <c r="TZ45" i="1"/>
  <c r="TZ44" i="1"/>
  <c r="TZ43" i="1"/>
  <c r="TZ42" i="1"/>
  <c r="TZ41" i="1"/>
  <c r="TZ40" i="1"/>
  <c r="TZ39" i="1"/>
  <c r="TZ38" i="1"/>
  <c r="TZ37" i="1"/>
  <c r="TZ36" i="1"/>
  <c r="TZ35" i="1"/>
  <c r="TZ34" i="1"/>
  <c r="TZ33" i="1"/>
  <c r="TX30" i="1"/>
  <c r="UA110" i="1" s="1"/>
  <c r="TW30" i="1"/>
  <c r="TZ29" i="1"/>
  <c r="TZ28" i="1"/>
  <c r="TZ27" i="1"/>
  <c r="TZ26" i="1"/>
  <c r="TZ25" i="1"/>
  <c r="TZ24" i="1"/>
  <c r="TZ23" i="1"/>
  <c r="TZ22" i="1"/>
  <c r="TZ21" i="1"/>
  <c r="TZ20" i="1"/>
  <c r="TZ19" i="1"/>
  <c r="TZ18" i="1"/>
  <c r="TZ17" i="1"/>
  <c r="TZ16" i="1"/>
  <c r="TZ15" i="1"/>
  <c r="TZ14" i="1"/>
  <c r="TZ13" i="1"/>
  <c r="TZ12" i="1"/>
  <c r="TZ11" i="1"/>
  <c r="UG113" i="1" l="1"/>
  <c r="UF111" i="1"/>
  <c r="UD114" i="1"/>
  <c r="UF110" i="1"/>
  <c r="TX113" i="1"/>
  <c r="TY117" i="1"/>
  <c r="TZ62" i="1"/>
  <c r="TZ112" i="1" s="1"/>
  <c r="UA111" i="1"/>
  <c r="UA113" i="1" s="1"/>
  <c r="TZ53" i="1"/>
  <c r="TY118" i="1"/>
  <c r="TX111" i="1"/>
  <c r="TY120" i="1"/>
  <c r="TX112" i="1"/>
  <c r="TX115" i="1"/>
  <c r="TY119" i="1"/>
  <c r="TZ73" i="1"/>
  <c r="TX110" i="1"/>
  <c r="TZ30" i="1"/>
  <c r="UF113" i="1" l="1"/>
  <c r="TZ111" i="1"/>
  <c r="TZ110" i="1"/>
  <c r="TX114" i="1"/>
  <c r="TZ113" i="1" l="1"/>
  <c r="TT120" i="1" l="1"/>
  <c r="TR120" i="1"/>
  <c r="TT119" i="1"/>
  <c r="TR119" i="1"/>
  <c r="TT118" i="1"/>
  <c r="TR118" i="1"/>
  <c r="TT117" i="1"/>
  <c r="TR117" i="1"/>
  <c r="TR116" i="1"/>
  <c r="TR105" i="1"/>
  <c r="TQ105" i="1"/>
  <c r="TT103" i="1"/>
  <c r="TT102" i="1"/>
  <c r="TT101" i="1"/>
  <c r="TT100" i="1"/>
  <c r="TT99" i="1"/>
  <c r="TT98" i="1"/>
  <c r="TT97" i="1"/>
  <c r="TT96" i="1"/>
  <c r="TT95" i="1"/>
  <c r="TT94" i="1"/>
  <c r="TT93" i="1"/>
  <c r="TT92" i="1"/>
  <c r="TT91" i="1"/>
  <c r="TT90" i="1"/>
  <c r="TT89" i="1"/>
  <c r="TT88" i="1"/>
  <c r="TT87" i="1"/>
  <c r="TT86" i="1"/>
  <c r="TT85" i="1"/>
  <c r="TT84" i="1"/>
  <c r="TT83" i="1"/>
  <c r="TT82" i="1"/>
  <c r="TT81" i="1"/>
  <c r="TT80" i="1"/>
  <c r="TT79" i="1"/>
  <c r="TT78" i="1"/>
  <c r="TT77" i="1"/>
  <c r="TT76" i="1"/>
  <c r="TR73" i="1"/>
  <c r="TQ73" i="1"/>
  <c r="TT72" i="1"/>
  <c r="TT71" i="1"/>
  <c r="TT70" i="1"/>
  <c r="TT69" i="1"/>
  <c r="TT68" i="1"/>
  <c r="TT67" i="1"/>
  <c r="TT66" i="1"/>
  <c r="TS63" i="1"/>
  <c r="TR62" i="1"/>
  <c r="TU112" i="1" s="1"/>
  <c r="TQ62" i="1"/>
  <c r="TT61" i="1"/>
  <c r="TT60" i="1"/>
  <c r="TT59" i="1"/>
  <c r="TT58" i="1"/>
  <c r="TT57" i="1"/>
  <c r="TT56" i="1"/>
  <c r="TR53" i="1"/>
  <c r="TQ53" i="1"/>
  <c r="TT52" i="1"/>
  <c r="TT51" i="1"/>
  <c r="TT50" i="1"/>
  <c r="TT49" i="1"/>
  <c r="TT48" i="1"/>
  <c r="TT47" i="1"/>
  <c r="TT46" i="1"/>
  <c r="TT45" i="1"/>
  <c r="TT44" i="1"/>
  <c r="TT43" i="1"/>
  <c r="TT42" i="1"/>
  <c r="TT41" i="1"/>
  <c r="TT40" i="1"/>
  <c r="TT39" i="1"/>
  <c r="TT38" i="1"/>
  <c r="TT37" i="1"/>
  <c r="TT36" i="1"/>
  <c r="TT35" i="1"/>
  <c r="TT34" i="1"/>
  <c r="TT33" i="1"/>
  <c r="TR30" i="1"/>
  <c r="TU110" i="1" s="1"/>
  <c r="TQ30" i="1"/>
  <c r="TT29" i="1"/>
  <c r="TT28" i="1"/>
  <c r="TT27" i="1"/>
  <c r="TT26" i="1"/>
  <c r="TT25" i="1"/>
  <c r="TT24" i="1"/>
  <c r="TT23" i="1"/>
  <c r="TT22" i="1"/>
  <c r="TT21" i="1"/>
  <c r="TT20" i="1"/>
  <c r="TT19" i="1"/>
  <c r="TT18" i="1"/>
  <c r="TT17" i="1"/>
  <c r="TT16" i="1"/>
  <c r="TT15" i="1"/>
  <c r="TT14" i="1"/>
  <c r="TT13" i="1"/>
  <c r="TT12" i="1"/>
  <c r="TT11" i="1"/>
  <c r="TN120" i="1"/>
  <c r="TL120" i="1"/>
  <c r="TN119" i="1"/>
  <c r="TL119" i="1"/>
  <c r="TN118" i="1"/>
  <c r="TL118" i="1"/>
  <c r="TN117" i="1"/>
  <c r="TU111" i="1" l="1"/>
  <c r="TU113" i="1" s="1"/>
  <c r="TT105" i="1"/>
  <c r="TS117" i="1"/>
  <c r="TT53" i="1"/>
  <c r="TR112" i="1"/>
  <c r="TR115" i="1"/>
  <c r="TS119" i="1"/>
  <c r="TS118" i="1"/>
  <c r="TR111" i="1"/>
  <c r="TT62" i="1"/>
  <c r="TT112" i="1" s="1"/>
  <c r="TR110" i="1"/>
  <c r="TT30" i="1"/>
  <c r="TR113" i="1"/>
  <c r="TS120" i="1"/>
  <c r="TT73" i="1"/>
  <c r="TT111" i="1" l="1"/>
  <c r="TT110" i="1"/>
  <c r="TR114" i="1"/>
  <c r="TT113" i="1" l="1"/>
  <c r="TL116" i="1"/>
  <c r="TL117" i="1"/>
  <c r="TN52" i="1"/>
  <c r="TN50" i="1"/>
  <c r="TL53" i="1" l="1"/>
  <c r="TK53" i="1"/>
  <c r="TK30" i="1"/>
  <c r="TN15" i="1"/>
  <c r="TL105" i="1"/>
  <c r="TK105" i="1"/>
  <c r="TN103" i="1"/>
  <c r="TN102" i="1"/>
  <c r="TN101" i="1"/>
  <c r="TN100" i="1"/>
  <c r="TN99" i="1"/>
  <c r="TN98" i="1"/>
  <c r="TN97" i="1"/>
  <c r="TN96" i="1"/>
  <c r="TN95" i="1"/>
  <c r="TN94" i="1"/>
  <c r="TN93" i="1"/>
  <c r="TN92" i="1"/>
  <c r="TN91" i="1"/>
  <c r="TN90" i="1"/>
  <c r="TN89" i="1"/>
  <c r="TN88" i="1"/>
  <c r="TN87" i="1"/>
  <c r="TN86" i="1"/>
  <c r="TN85" i="1"/>
  <c r="TN84" i="1"/>
  <c r="TN83" i="1"/>
  <c r="TN82" i="1"/>
  <c r="TN81" i="1"/>
  <c r="TN80" i="1"/>
  <c r="TN79" i="1"/>
  <c r="TN78" i="1"/>
  <c r="TN77" i="1"/>
  <c r="TN76" i="1"/>
  <c r="TL73" i="1"/>
  <c r="TK73" i="1"/>
  <c r="TN72" i="1"/>
  <c r="TN71" i="1"/>
  <c r="TN70" i="1"/>
  <c r="TN69" i="1"/>
  <c r="TN68" i="1"/>
  <c r="TN67" i="1"/>
  <c r="TN66" i="1"/>
  <c r="TM63" i="1"/>
  <c r="TL62" i="1"/>
  <c r="TO112" i="1" s="1"/>
  <c r="TK62" i="1"/>
  <c r="TN61" i="1"/>
  <c r="TN60" i="1"/>
  <c r="TN59" i="1"/>
  <c r="TN58" i="1"/>
  <c r="TN57" i="1"/>
  <c r="TN56" i="1"/>
  <c r="TN51" i="1"/>
  <c r="TN49" i="1"/>
  <c r="TN48" i="1"/>
  <c r="TN47" i="1"/>
  <c r="TN46" i="1"/>
  <c r="TN45" i="1"/>
  <c r="TN44" i="1"/>
  <c r="TN43" i="1"/>
  <c r="TN42" i="1"/>
  <c r="TN41" i="1"/>
  <c r="TN40" i="1"/>
  <c r="TN39" i="1"/>
  <c r="TN38" i="1"/>
  <c r="TN37" i="1"/>
  <c r="TN36" i="1"/>
  <c r="TN35" i="1"/>
  <c r="TN34" i="1"/>
  <c r="TN33" i="1"/>
  <c r="TL30" i="1"/>
  <c r="TO110" i="1" s="1"/>
  <c r="TN29" i="1"/>
  <c r="TN28" i="1"/>
  <c r="TN27" i="1"/>
  <c r="TN26" i="1"/>
  <c r="TN25" i="1"/>
  <c r="TN24" i="1"/>
  <c r="TN23" i="1"/>
  <c r="TN22" i="1"/>
  <c r="TN21" i="1"/>
  <c r="TN20" i="1"/>
  <c r="TN19" i="1"/>
  <c r="TN18" i="1"/>
  <c r="TN17" i="1"/>
  <c r="TN16" i="1"/>
  <c r="TN14" i="1"/>
  <c r="TN13" i="1"/>
  <c r="TN12" i="1"/>
  <c r="TN11" i="1"/>
  <c r="TM120" i="1" l="1"/>
  <c r="TM119" i="1"/>
  <c r="TM118" i="1"/>
  <c r="TM117" i="1"/>
  <c r="TL115" i="1"/>
  <c r="TL113" i="1"/>
  <c r="TN53" i="1"/>
  <c r="TL112" i="1"/>
  <c r="TL111" i="1"/>
  <c r="TL110" i="1"/>
  <c r="TN105" i="1"/>
  <c r="TO111" i="1"/>
  <c r="TO113" i="1" s="1"/>
  <c r="TN62" i="1"/>
  <c r="TN112" i="1" s="1"/>
  <c r="TN30" i="1"/>
  <c r="TN73" i="1"/>
  <c r="TF117" i="1"/>
  <c r="TF116" i="1"/>
  <c r="TF105" i="1"/>
  <c r="TE105" i="1"/>
  <c r="TH103" i="1"/>
  <c r="TH102" i="1"/>
  <c r="TH101" i="1"/>
  <c r="TH100" i="1"/>
  <c r="TH99" i="1"/>
  <c r="TH98" i="1"/>
  <c r="TH97" i="1"/>
  <c r="TH96" i="1"/>
  <c r="TH95" i="1"/>
  <c r="TH94" i="1"/>
  <c r="TH93" i="1"/>
  <c r="TH92" i="1"/>
  <c r="TH91" i="1"/>
  <c r="TH90" i="1"/>
  <c r="TH89" i="1"/>
  <c r="TH88" i="1"/>
  <c r="TH87" i="1"/>
  <c r="TH86" i="1"/>
  <c r="TH85" i="1"/>
  <c r="TH84" i="1"/>
  <c r="TH83" i="1"/>
  <c r="TH82" i="1"/>
  <c r="TH81" i="1"/>
  <c r="TH80" i="1"/>
  <c r="TH79" i="1"/>
  <c r="TH78" i="1"/>
  <c r="TH77" i="1"/>
  <c r="TH76" i="1"/>
  <c r="TF73" i="1"/>
  <c r="TE73" i="1"/>
  <c r="TH72" i="1"/>
  <c r="TH71" i="1"/>
  <c r="TH70" i="1"/>
  <c r="TH69" i="1"/>
  <c r="TH68" i="1"/>
  <c r="TH67" i="1"/>
  <c r="TH66" i="1"/>
  <c r="TG63" i="1"/>
  <c r="TF62" i="1"/>
  <c r="TI112" i="1" s="1"/>
  <c r="TE62" i="1"/>
  <c r="TH61" i="1"/>
  <c r="TH60" i="1"/>
  <c r="TH59" i="1"/>
  <c r="TH58" i="1"/>
  <c r="TH57" i="1"/>
  <c r="TH56" i="1"/>
  <c r="TF53" i="1"/>
  <c r="TI111" i="1" s="1"/>
  <c r="TE53" i="1"/>
  <c r="TH51" i="1"/>
  <c r="TH49" i="1"/>
  <c r="TH48" i="1"/>
  <c r="TH47" i="1"/>
  <c r="TH46" i="1"/>
  <c r="TH45" i="1"/>
  <c r="TH44" i="1"/>
  <c r="TH43" i="1"/>
  <c r="TH42" i="1"/>
  <c r="TH41" i="1"/>
  <c r="TH40" i="1"/>
  <c r="TH39" i="1"/>
  <c r="TH38" i="1"/>
  <c r="TH37" i="1"/>
  <c r="TH36" i="1"/>
  <c r="TH35" i="1"/>
  <c r="TH34" i="1"/>
  <c r="TH33" i="1"/>
  <c r="TF30" i="1"/>
  <c r="TE30" i="1"/>
  <c r="TH29" i="1"/>
  <c r="TH28" i="1"/>
  <c r="TH27" i="1"/>
  <c r="TH26" i="1"/>
  <c r="TH25" i="1"/>
  <c r="TH24" i="1"/>
  <c r="TH23" i="1"/>
  <c r="TH22" i="1"/>
  <c r="TH21" i="1"/>
  <c r="TH20" i="1"/>
  <c r="TH19" i="1"/>
  <c r="TH18" i="1"/>
  <c r="TH17" i="1"/>
  <c r="TH16" i="1"/>
  <c r="TH14" i="1"/>
  <c r="TH13" i="1"/>
  <c r="TH12" i="1"/>
  <c r="TH11" i="1"/>
  <c r="TL114" i="1" l="1"/>
  <c r="TN111" i="1"/>
  <c r="TN110" i="1"/>
  <c r="TF112" i="1"/>
  <c r="TF113" i="1"/>
  <c r="TF110" i="1"/>
  <c r="TF111" i="1"/>
  <c r="TI110" i="1"/>
  <c r="TI113" i="1" s="1"/>
  <c r="TH30" i="1"/>
  <c r="TH53" i="1"/>
  <c r="TH62" i="1"/>
  <c r="TH112" i="1" s="1"/>
  <c r="TH105" i="1"/>
  <c r="TF115" i="1"/>
  <c r="TH73" i="1"/>
  <c r="TB11" i="1"/>
  <c r="TN113" i="1" l="1"/>
  <c r="TH111" i="1"/>
  <c r="TF119" i="1"/>
  <c r="TF121" i="1" s="1"/>
  <c r="TF114" i="1"/>
  <c r="TH110" i="1"/>
  <c r="TB101" i="1"/>
  <c r="SV87" i="1"/>
  <c r="SS53" i="1"/>
  <c r="SZ117" i="1"/>
  <c r="SZ116" i="1"/>
  <c r="SZ105" i="1"/>
  <c r="SY105" i="1"/>
  <c r="TB103" i="1"/>
  <c r="TB102" i="1"/>
  <c r="TB100" i="1"/>
  <c r="TB99" i="1"/>
  <c r="TB98" i="1"/>
  <c r="TB97" i="1"/>
  <c r="TB96" i="1"/>
  <c r="TB95" i="1"/>
  <c r="TB94" i="1"/>
  <c r="TB93" i="1"/>
  <c r="TB92" i="1"/>
  <c r="TB91" i="1"/>
  <c r="TB90" i="1"/>
  <c r="TB89" i="1"/>
  <c r="TB88" i="1"/>
  <c r="TB87" i="1"/>
  <c r="TB86" i="1"/>
  <c r="TB85" i="1"/>
  <c r="TB84" i="1"/>
  <c r="TB83" i="1"/>
  <c r="TB82" i="1"/>
  <c r="TB81" i="1"/>
  <c r="TB80" i="1"/>
  <c r="TB79" i="1"/>
  <c r="TB78" i="1"/>
  <c r="TB77" i="1"/>
  <c r="TB76" i="1"/>
  <c r="SZ73" i="1"/>
  <c r="SY73" i="1"/>
  <c r="TB72" i="1"/>
  <c r="TB71" i="1"/>
  <c r="TB70" i="1"/>
  <c r="TB69" i="1"/>
  <c r="TB68" i="1"/>
  <c r="TB67" i="1"/>
  <c r="TB66" i="1"/>
  <c r="TA63" i="1"/>
  <c r="SZ62" i="1"/>
  <c r="TC112" i="1" s="1"/>
  <c r="SY62" i="1"/>
  <c r="TB61" i="1"/>
  <c r="TB60" i="1"/>
  <c r="TB59" i="1"/>
  <c r="TB58" i="1"/>
  <c r="TB57" i="1"/>
  <c r="TB56" i="1"/>
  <c r="SZ53" i="1"/>
  <c r="SY53" i="1"/>
  <c r="TB51" i="1"/>
  <c r="TB49" i="1"/>
  <c r="TB48" i="1"/>
  <c r="TB47" i="1"/>
  <c r="TB46" i="1"/>
  <c r="TB45" i="1"/>
  <c r="TB44" i="1"/>
  <c r="TB43" i="1"/>
  <c r="TB42" i="1"/>
  <c r="TB41" i="1"/>
  <c r="TB40" i="1"/>
  <c r="TB39" i="1"/>
  <c r="TB38" i="1"/>
  <c r="TB37" i="1"/>
  <c r="TB36" i="1"/>
  <c r="TB35" i="1"/>
  <c r="TB34" i="1"/>
  <c r="TB33" i="1"/>
  <c r="SZ30" i="1"/>
  <c r="SY30" i="1"/>
  <c r="TB29" i="1"/>
  <c r="TB28" i="1"/>
  <c r="TB27" i="1"/>
  <c r="TB26" i="1"/>
  <c r="TB25" i="1"/>
  <c r="TB24" i="1"/>
  <c r="TB23" i="1"/>
  <c r="TB22" i="1"/>
  <c r="TB21" i="1"/>
  <c r="TB20" i="1"/>
  <c r="TB19" i="1"/>
  <c r="TB18" i="1"/>
  <c r="TB17" i="1"/>
  <c r="TB16" i="1"/>
  <c r="TB14" i="1"/>
  <c r="TB13" i="1"/>
  <c r="TB12" i="1"/>
  <c r="ST117" i="1"/>
  <c r="ST116" i="1"/>
  <c r="ST105" i="1"/>
  <c r="SS105" i="1"/>
  <c r="SV103" i="1"/>
  <c r="SV102" i="1"/>
  <c r="SV101" i="1"/>
  <c r="SV100" i="1"/>
  <c r="SV99" i="1"/>
  <c r="SV98" i="1"/>
  <c r="SV97" i="1"/>
  <c r="SV96" i="1"/>
  <c r="SV95" i="1"/>
  <c r="SV94" i="1"/>
  <c r="SV93" i="1"/>
  <c r="SV92" i="1"/>
  <c r="SV91" i="1"/>
  <c r="SV90" i="1"/>
  <c r="SV89" i="1"/>
  <c r="SV88" i="1"/>
  <c r="SV86" i="1"/>
  <c r="SV85" i="1"/>
  <c r="SV84" i="1"/>
  <c r="SV83" i="1"/>
  <c r="SV82" i="1"/>
  <c r="SV81" i="1"/>
  <c r="SV80" i="1"/>
  <c r="SV79" i="1"/>
  <c r="SV78" i="1"/>
  <c r="SV77" i="1"/>
  <c r="SV76" i="1"/>
  <c r="ST73" i="1"/>
  <c r="SS73" i="1"/>
  <c r="SV72" i="1"/>
  <c r="SV71" i="1"/>
  <c r="SV70" i="1"/>
  <c r="SV69" i="1"/>
  <c r="SV68" i="1"/>
  <c r="SV67" i="1"/>
  <c r="SV66" i="1"/>
  <c r="SU63" i="1"/>
  <c r="ST62" i="1"/>
  <c r="SW112" i="1" s="1"/>
  <c r="SS62" i="1"/>
  <c r="SV61" i="1"/>
  <c r="SV60" i="1"/>
  <c r="SV59" i="1"/>
  <c r="SV58" i="1"/>
  <c r="SV57" i="1"/>
  <c r="SV56" i="1"/>
  <c r="ST53" i="1"/>
  <c r="SV51" i="1"/>
  <c r="SV49" i="1"/>
  <c r="SV48" i="1"/>
  <c r="SV47" i="1"/>
  <c r="SV46" i="1"/>
  <c r="SV45" i="1"/>
  <c r="SV44" i="1"/>
  <c r="SV43" i="1"/>
  <c r="SV42" i="1"/>
  <c r="SV41" i="1"/>
  <c r="SV40" i="1"/>
  <c r="SV39" i="1"/>
  <c r="SV38" i="1"/>
  <c r="SV37" i="1"/>
  <c r="SV36" i="1"/>
  <c r="SV35" i="1"/>
  <c r="SV34" i="1"/>
  <c r="SV33" i="1"/>
  <c r="ST30" i="1"/>
  <c r="SS30" i="1"/>
  <c r="SV29" i="1"/>
  <c r="SV28" i="1"/>
  <c r="SV27" i="1"/>
  <c r="SV26" i="1"/>
  <c r="SV25" i="1"/>
  <c r="SV24" i="1"/>
  <c r="SV23" i="1"/>
  <c r="SV22" i="1"/>
  <c r="SV21" i="1"/>
  <c r="SV20" i="1"/>
  <c r="SV19" i="1"/>
  <c r="SV18" i="1"/>
  <c r="SV17" i="1"/>
  <c r="SV16" i="1"/>
  <c r="SV14" i="1"/>
  <c r="SV13" i="1"/>
  <c r="SV12" i="1"/>
  <c r="SV11" i="1"/>
  <c r="TH113" i="1" l="1"/>
  <c r="SW110" i="1"/>
  <c r="TF122" i="1"/>
  <c r="SV62" i="1"/>
  <c r="SV112" i="1" s="1"/>
  <c r="TC111" i="1"/>
  <c r="TB105" i="1"/>
  <c r="TB62" i="1"/>
  <c r="TB112" i="1" s="1"/>
  <c r="TB73" i="1"/>
  <c r="TC110" i="1"/>
  <c r="SZ110" i="1"/>
  <c r="SZ111" i="1"/>
  <c r="TB53" i="1"/>
  <c r="SZ115" i="1"/>
  <c r="SZ112" i="1"/>
  <c r="SW111" i="1"/>
  <c r="SV105" i="1"/>
  <c r="SV73" i="1"/>
  <c r="SV53" i="1"/>
  <c r="ST112" i="1"/>
  <c r="ST115" i="1"/>
  <c r="ST110" i="1"/>
  <c r="ST111" i="1"/>
  <c r="SZ113" i="1"/>
  <c r="TB30" i="1"/>
  <c r="TB110" i="1" s="1"/>
  <c r="ST113" i="1"/>
  <c r="SV30" i="1"/>
  <c r="SN117" i="1"/>
  <c r="SN116" i="1"/>
  <c r="SN105" i="1"/>
  <c r="SM105" i="1"/>
  <c r="SP103" i="1"/>
  <c r="SP102" i="1"/>
  <c r="SP101" i="1"/>
  <c r="SP100" i="1"/>
  <c r="SP99" i="1"/>
  <c r="SP98" i="1"/>
  <c r="SP97" i="1"/>
  <c r="SP96" i="1"/>
  <c r="SP95" i="1"/>
  <c r="SP94" i="1"/>
  <c r="SP93" i="1"/>
  <c r="SP92" i="1"/>
  <c r="SP91" i="1"/>
  <c r="SP90" i="1"/>
  <c r="SP89" i="1"/>
  <c r="SP88" i="1"/>
  <c r="SP87" i="1"/>
  <c r="SP86" i="1"/>
  <c r="SP85" i="1"/>
  <c r="SP84" i="1"/>
  <c r="SP83" i="1"/>
  <c r="SP82" i="1"/>
  <c r="SP81" i="1"/>
  <c r="SP80" i="1"/>
  <c r="SP79" i="1"/>
  <c r="SP78" i="1"/>
  <c r="SP77" i="1"/>
  <c r="SP76" i="1"/>
  <c r="SN73" i="1"/>
  <c r="SM73" i="1"/>
  <c r="SP72" i="1"/>
  <c r="SP71" i="1"/>
  <c r="SP70" i="1"/>
  <c r="SP69" i="1"/>
  <c r="SP68" i="1"/>
  <c r="SP67" i="1"/>
  <c r="SP66" i="1"/>
  <c r="SO63" i="1"/>
  <c r="SN62" i="1"/>
  <c r="SQ112" i="1" s="1"/>
  <c r="SM62" i="1"/>
  <c r="SP61" i="1"/>
  <c r="SP60" i="1"/>
  <c r="SP59" i="1"/>
  <c r="SP58" i="1"/>
  <c r="SP57" i="1"/>
  <c r="SP56" i="1"/>
  <c r="SN53" i="1"/>
  <c r="SM53" i="1"/>
  <c r="SP51" i="1"/>
  <c r="SP49" i="1"/>
  <c r="SP48" i="1"/>
  <c r="SP47" i="1"/>
  <c r="SP46" i="1"/>
  <c r="SP45" i="1"/>
  <c r="SP44" i="1"/>
  <c r="SP43" i="1"/>
  <c r="SP42" i="1"/>
  <c r="SP41" i="1"/>
  <c r="SP40" i="1"/>
  <c r="SP39" i="1"/>
  <c r="SP38" i="1"/>
  <c r="SP37" i="1"/>
  <c r="SP36" i="1"/>
  <c r="SP35" i="1"/>
  <c r="SP34" i="1"/>
  <c r="SP33" i="1"/>
  <c r="SN30" i="1"/>
  <c r="SM30" i="1"/>
  <c r="SP29" i="1"/>
  <c r="SP28" i="1"/>
  <c r="SP27" i="1"/>
  <c r="SP26" i="1"/>
  <c r="SP25" i="1"/>
  <c r="SP24" i="1"/>
  <c r="SP23" i="1"/>
  <c r="SP22" i="1"/>
  <c r="SP21" i="1"/>
  <c r="SP20" i="1"/>
  <c r="SP19" i="1"/>
  <c r="SP18" i="1"/>
  <c r="SP17" i="1"/>
  <c r="SP16" i="1"/>
  <c r="SP14" i="1"/>
  <c r="SP13" i="1"/>
  <c r="SP12" i="1"/>
  <c r="SP11" i="1"/>
  <c r="SW113" i="1" l="1"/>
  <c r="TC113" i="1"/>
  <c r="TB111" i="1"/>
  <c r="TB113" i="1" s="1"/>
  <c r="SZ114" i="1"/>
  <c r="SZ119" i="1" s="1"/>
  <c r="SV111" i="1"/>
  <c r="SV110" i="1"/>
  <c r="ST114" i="1"/>
  <c r="ST119" i="1" s="1"/>
  <c r="SQ110" i="1"/>
  <c r="SP62" i="1"/>
  <c r="SP112" i="1" s="1"/>
  <c r="SQ111" i="1"/>
  <c r="SP105" i="1"/>
  <c r="SN113" i="1"/>
  <c r="SP73" i="1"/>
  <c r="SP53" i="1"/>
  <c r="SN112" i="1"/>
  <c r="SN110" i="1"/>
  <c r="SN111" i="1"/>
  <c r="SN115" i="1"/>
  <c r="SP30" i="1"/>
  <c r="SH117" i="1"/>
  <c r="SH116" i="1"/>
  <c r="SH105" i="1"/>
  <c r="SG105" i="1"/>
  <c r="SJ103" i="1"/>
  <c r="SJ102" i="1"/>
  <c r="SJ101" i="1"/>
  <c r="SJ100" i="1"/>
  <c r="SJ99" i="1"/>
  <c r="SJ98" i="1"/>
  <c r="SJ97" i="1"/>
  <c r="SJ96" i="1"/>
  <c r="SJ95" i="1"/>
  <c r="SJ94" i="1"/>
  <c r="SJ93" i="1"/>
  <c r="SJ92" i="1"/>
  <c r="SJ91" i="1"/>
  <c r="SJ90" i="1"/>
  <c r="SJ89" i="1"/>
  <c r="SJ88" i="1"/>
  <c r="SJ87" i="1"/>
  <c r="SJ86" i="1"/>
  <c r="SJ85" i="1"/>
  <c r="SJ84" i="1"/>
  <c r="SJ83" i="1"/>
  <c r="SJ82" i="1"/>
  <c r="SJ81" i="1"/>
  <c r="SJ80" i="1"/>
  <c r="SJ79" i="1"/>
  <c r="SJ78" i="1"/>
  <c r="SJ77" i="1"/>
  <c r="SJ76" i="1"/>
  <c r="SH73" i="1"/>
  <c r="SG73" i="1"/>
  <c r="SJ72" i="1"/>
  <c r="SJ71" i="1"/>
  <c r="SJ70" i="1"/>
  <c r="SJ69" i="1"/>
  <c r="SJ68" i="1"/>
  <c r="SJ67" i="1"/>
  <c r="SJ66" i="1"/>
  <c r="SI63" i="1"/>
  <c r="SH62" i="1"/>
  <c r="SK112" i="1" s="1"/>
  <c r="SG62" i="1"/>
  <c r="SJ61" i="1"/>
  <c r="SJ60" i="1"/>
  <c r="SJ59" i="1"/>
  <c r="SJ58" i="1"/>
  <c r="SJ57" i="1"/>
  <c r="SJ56" i="1"/>
  <c r="SH53" i="1"/>
  <c r="SG53" i="1"/>
  <c r="SJ51" i="1"/>
  <c r="SJ49" i="1"/>
  <c r="SJ48" i="1"/>
  <c r="SJ47" i="1"/>
  <c r="SJ46" i="1"/>
  <c r="SJ45" i="1"/>
  <c r="SJ44" i="1"/>
  <c r="SJ43" i="1"/>
  <c r="SJ42" i="1"/>
  <c r="SJ41" i="1"/>
  <c r="SJ40" i="1"/>
  <c r="SJ39" i="1"/>
  <c r="SJ38" i="1"/>
  <c r="SJ37" i="1"/>
  <c r="SJ36" i="1"/>
  <c r="SJ35" i="1"/>
  <c r="SJ34" i="1"/>
  <c r="SJ33" i="1"/>
  <c r="SH30" i="1"/>
  <c r="SG30" i="1"/>
  <c r="SJ29" i="1"/>
  <c r="SJ28" i="1"/>
  <c r="SJ27" i="1"/>
  <c r="SJ26" i="1"/>
  <c r="SJ25" i="1"/>
  <c r="SJ24" i="1"/>
  <c r="SJ23" i="1"/>
  <c r="SJ22" i="1"/>
  <c r="SJ21" i="1"/>
  <c r="SJ20" i="1"/>
  <c r="SJ19" i="1"/>
  <c r="SJ18" i="1"/>
  <c r="SJ17" i="1"/>
  <c r="SJ16" i="1"/>
  <c r="SJ14" i="1"/>
  <c r="SJ13" i="1"/>
  <c r="SJ12" i="1"/>
  <c r="SJ11" i="1"/>
  <c r="SB117" i="1"/>
  <c r="SB116" i="1"/>
  <c r="SB105" i="1"/>
  <c r="SA105" i="1"/>
  <c r="SD103" i="1"/>
  <c r="SD102" i="1"/>
  <c r="SD101" i="1"/>
  <c r="SD100" i="1"/>
  <c r="SD99" i="1"/>
  <c r="SD98" i="1"/>
  <c r="SD97" i="1"/>
  <c r="SD96" i="1"/>
  <c r="SD95" i="1"/>
  <c r="SD94" i="1"/>
  <c r="SD93" i="1"/>
  <c r="SD92" i="1"/>
  <c r="SD91" i="1"/>
  <c r="SD90" i="1"/>
  <c r="SD89" i="1"/>
  <c r="SD88" i="1"/>
  <c r="SD87" i="1"/>
  <c r="SD86" i="1"/>
  <c r="SD85" i="1"/>
  <c r="SD84" i="1"/>
  <c r="SD83" i="1"/>
  <c r="SD82" i="1"/>
  <c r="SD81" i="1"/>
  <c r="SD80" i="1"/>
  <c r="SD79" i="1"/>
  <c r="SD78" i="1"/>
  <c r="SD77" i="1"/>
  <c r="SD76" i="1"/>
  <c r="SB73" i="1"/>
  <c r="SA73" i="1"/>
  <c r="SD72" i="1"/>
  <c r="SD71" i="1"/>
  <c r="SD70" i="1"/>
  <c r="SD69" i="1"/>
  <c r="SD68" i="1"/>
  <c r="SD67" i="1"/>
  <c r="SD66" i="1"/>
  <c r="SC63" i="1"/>
  <c r="SB62" i="1"/>
  <c r="SE112" i="1" s="1"/>
  <c r="SA62" i="1"/>
  <c r="SD61" i="1"/>
  <c r="SD60" i="1"/>
  <c r="SD59" i="1"/>
  <c r="SD58" i="1"/>
  <c r="SD57" i="1"/>
  <c r="SD56" i="1"/>
  <c r="SB53" i="1"/>
  <c r="SA53" i="1"/>
  <c r="SD51" i="1"/>
  <c r="SD49" i="1"/>
  <c r="SD48" i="1"/>
  <c r="SD47" i="1"/>
  <c r="SD46" i="1"/>
  <c r="SD45" i="1"/>
  <c r="SD44" i="1"/>
  <c r="SD43" i="1"/>
  <c r="SD42" i="1"/>
  <c r="SD41" i="1"/>
  <c r="SD40" i="1"/>
  <c r="SD39" i="1"/>
  <c r="SD38" i="1"/>
  <c r="SD37" i="1"/>
  <c r="SD36" i="1"/>
  <c r="SD35" i="1"/>
  <c r="SD34" i="1"/>
  <c r="SD33" i="1"/>
  <c r="SB30" i="1"/>
  <c r="SA30" i="1"/>
  <c r="SD29" i="1"/>
  <c r="SD28" i="1"/>
  <c r="SD27" i="1"/>
  <c r="SD26" i="1"/>
  <c r="SD25" i="1"/>
  <c r="SD24" i="1"/>
  <c r="SD23" i="1"/>
  <c r="SD22" i="1"/>
  <c r="SD21" i="1"/>
  <c r="SD20" i="1"/>
  <c r="SD19" i="1"/>
  <c r="SD18" i="1"/>
  <c r="SD17" i="1"/>
  <c r="SD16" i="1"/>
  <c r="SD14" i="1"/>
  <c r="SD13" i="1"/>
  <c r="SD12" i="1"/>
  <c r="SD11" i="1"/>
  <c r="SV113" i="1" l="1"/>
  <c r="SQ113" i="1"/>
  <c r="SE110" i="1"/>
  <c r="SP111" i="1"/>
  <c r="SD62" i="1"/>
  <c r="SD112" i="1" s="1"/>
  <c r="SP110" i="1"/>
  <c r="SN114" i="1"/>
  <c r="SN119" i="1" s="1"/>
  <c r="SJ53" i="1"/>
  <c r="SK111" i="1"/>
  <c r="SH110" i="1"/>
  <c r="SH115" i="1"/>
  <c r="SJ105" i="1"/>
  <c r="SJ73" i="1"/>
  <c r="SK110" i="1"/>
  <c r="SH113" i="1"/>
  <c r="SH111" i="1"/>
  <c r="SH112" i="1"/>
  <c r="SE111" i="1"/>
  <c r="SD105" i="1"/>
  <c r="SB113" i="1"/>
  <c r="SD73" i="1"/>
  <c r="SD53" i="1"/>
  <c r="SB112" i="1"/>
  <c r="SD30" i="1"/>
  <c r="SB111" i="1"/>
  <c r="SB115" i="1"/>
  <c r="SJ62" i="1"/>
  <c r="SJ112" i="1" s="1"/>
  <c r="SJ30" i="1"/>
  <c r="SB110" i="1"/>
  <c r="RR56" i="1"/>
  <c r="SP113" i="1" l="1"/>
  <c r="SD110" i="1"/>
  <c r="SE113" i="1"/>
  <c r="SJ111" i="1"/>
  <c r="SK113" i="1"/>
  <c r="SJ110" i="1"/>
  <c r="SD111" i="1"/>
  <c r="SB114" i="1"/>
  <c r="SB119" i="1" s="1"/>
  <c r="SH114" i="1"/>
  <c r="SH119" i="1" s="1"/>
  <c r="RV117" i="1"/>
  <c r="RV116" i="1"/>
  <c r="RV105" i="1"/>
  <c r="RU105" i="1"/>
  <c r="RX103" i="1"/>
  <c r="RX102" i="1"/>
  <c r="RX101" i="1"/>
  <c r="RX100" i="1"/>
  <c r="RX99" i="1"/>
  <c r="RX98" i="1"/>
  <c r="RX97" i="1"/>
  <c r="RX96" i="1"/>
  <c r="RX95" i="1"/>
  <c r="RX94" i="1"/>
  <c r="RX93" i="1"/>
  <c r="RX92" i="1"/>
  <c r="RX91" i="1"/>
  <c r="RX90" i="1"/>
  <c r="RX89" i="1"/>
  <c r="RX88" i="1"/>
  <c r="RX87" i="1"/>
  <c r="RX86" i="1"/>
  <c r="RX85" i="1"/>
  <c r="RX84" i="1"/>
  <c r="RX83" i="1"/>
  <c r="RX82" i="1"/>
  <c r="RX81" i="1"/>
  <c r="RX80" i="1"/>
  <c r="RX79" i="1"/>
  <c r="RX78" i="1"/>
  <c r="RX77" i="1"/>
  <c r="RX76" i="1"/>
  <c r="RV73" i="1"/>
  <c r="RU73" i="1"/>
  <c r="RX72" i="1"/>
  <c r="RX71" i="1"/>
  <c r="RX70" i="1"/>
  <c r="RX69" i="1"/>
  <c r="RX68" i="1"/>
  <c r="RX67" i="1"/>
  <c r="RX66" i="1"/>
  <c r="RW63" i="1"/>
  <c r="RV62" i="1"/>
  <c r="RY112" i="1" s="1"/>
  <c r="RU62" i="1"/>
  <c r="RX61" i="1"/>
  <c r="RX60" i="1"/>
  <c r="RX59" i="1"/>
  <c r="RX58" i="1"/>
  <c r="RX57" i="1"/>
  <c r="RX56" i="1"/>
  <c r="RV53" i="1"/>
  <c r="RY111" i="1" s="1"/>
  <c r="RU53" i="1"/>
  <c r="RX51" i="1"/>
  <c r="RX49" i="1"/>
  <c r="RX48" i="1"/>
  <c r="RX47" i="1"/>
  <c r="RX46" i="1"/>
  <c r="RX45" i="1"/>
  <c r="RX44" i="1"/>
  <c r="RX43" i="1"/>
  <c r="RX42" i="1"/>
  <c r="RX41" i="1"/>
  <c r="RX40" i="1"/>
  <c r="RX39" i="1"/>
  <c r="RX38" i="1"/>
  <c r="RX37" i="1"/>
  <c r="RX36" i="1"/>
  <c r="RX35" i="1"/>
  <c r="RX34" i="1"/>
  <c r="RX33" i="1"/>
  <c r="RV30" i="1"/>
  <c r="RU30" i="1"/>
  <c r="RX29" i="1"/>
  <c r="RX28" i="1"/>
  <c r="RX27" i="1"/>
  <c r="RX26" i="1"/>
  <c r="RX25" i="1"/>
  <c r="RX24" i="1"/>
  <c r="RX23" i="1"/>
  <c r="RX22" i="1"/>
  <c r="RX21" i="1"/>
  <c r="RX20" i="1"/>
  <c r="RX19" i="1"/>
  <c r="RX18" i="1"/>
  <c r="RX17" i="1"/>
  <c r="RX16" i="1"/>
  <c r="RX14" i="1"/>
  <c r="RX13" i="1"/>
  <c r="RX12" i="1"/>
  <c r="RX11" i="1"/>
  <c r="RP117" i="1"/>
  <c r="RP116" i="1"/>
  <c r="RP105" i="1"/>
  <c r="RO105" i="1"/>
  <c r="RR103" i="1"/>
  <c r="RR102" i="1"/>
  <c r="RR101" i="1"/>
  <c r="RR100" i="1"/>
  <c r="RR99" i="1"/>
  <c r="RR98" i="1"/>
  <c r="RR97" i="1"/>
  <c r="RR96" i="1"/>
  <c r="RR95" i="1"/>
  <c r="RR94" i="1"/>
  <c r="RR93" i="1"/>
  <c r="RR92" i="1"/>
  <c r="RR91" i="1"/>
  <c r="RR90" i="1"/>
  <c r="RR89" i="1"/>
  <c r="RR88" i="1"/>
  <c r="RR87" i="1"/>
  <c r="RR86" i="1"/>
  <c r="RR85" i="1"/>
  <c r="RR84" i="1"/>
  <c r="RR83" i="1"/>
  <c r="RR82" i="1"/>
  <c r="RR81" i="1"/>
  <c r="RR80" i="1"/>
  <c r="RR79" i="1"/>
  <c r="RR78" i="1"/>
  <c r="RR77" i="1"/>
  <c r="RR76" i="1"/>
  <c r="RP73" i="1"/>
  <c r="RO73" i="1"/>
  <c r="RR72" i="1"/>
  <c r="RR71" i="1"/>
  <c r="RR70" i="1"/>
  <c r="RR69" i="1"/>
  <c r="RR68" i="1"/>
  <c r="RR67" i="1"/>
  <c r="RR66" i="1"/>
  <c r="RQ63" i="1"/>
  <c r="RP62" i="1"/>
  <c r="RS112" i="1" s="1"/>
  <c r="RO62" i="1"/>
  <c r="RR61" i="1"/>
  <c r="RR60" i="1"/>
  <c r="RR59" i="1"/>
  <c r="RR58" i="1"/>
  <c r="RR57" i="1"/>
  <c r="RP53" i="1"/>
  <c r="RO53" i="1"/>
  <c r="RR51" i="1"/>
  <c r="RR49" i="1"/>
  <c r="RR48" i="1"/>
  <c r="RR47" i="1"/>
  <c r="RR46" i="1"/>
  <c r="RR45" i="1"/>
  <c r="RR44" i="1"/>
  <c r="RR43" i="1"/>
  <c r="RR42" i="1"/>
  <c r="RR41" i="1"/>
  <c r="RR40" i="1"/>
  <c r="RR39" i="1"/>
  <c r="RR38" i="1"/>
  <c r="RR37" i="1"/>
  <c r="RR36" i="1"/>
  <c r="RR35" i="1"/>
  <c r="RR34" i="1"/>
  <c r="RR33" i="1"/>
  <c r="RP30" i="1"/>
  <c r="RO30" i="1"/>
  <c r="RR29" i="1"/>
  <c r="RR28" i="1"/>
  <c r="RR27" i="1"/>
  <c r="RR26" i="1"/>
  <c r="RR25" i="1"/>
  <c r="RR24" i="1"/>
  <c r="RR23" i="1"/>
  <c r="RR22" i="1"/>
  <c r="RR21" i="1"/>
  <c r="RR20" i="1"/>
  <c r="RR19" i="1"/>
  <c r="RR18" i="1"/>
  <c r="RR17" i="1"/>
  <c r="RR16" i="1"/>
  <c r="RR14" i="1"/>
  <c r="RR13" i="1"/>
  <c r="RR12" i="1"/>
  <c r="RR11" i="1"/>
  <c r="SD113" i="1" l="1"/>
  <c r="SJ113" i="1"/>
  <c r="RR62" i="1"/>
  <c r="RR112" i="1" s="1"/>
  <c r="RX105" i="1"/>
  <c r="RY110" i="1"/>
  <c r="RY113" i="1" s="1"/>
  <c r="RV113" i="1"/>
  <c r="RX73" i="1"/>
  <c r="RX62" i="1"/>
  <c r="RX112" i="1" s="1"/>
  <c r="RV110" i="1"/>
  <c r="RX53" i="1"/>
  <c r="RV112" i="1"/>
  <c r="RV115" i="1"/>
  <c r="RS111" i="1"/>
  <c r="RR53" i="1"/>
  <c r="RR105" i="1"/>
  <c r="RS110" i="1"/>
  <c r="RP113" i="1"/>
  <c r="RP110" i="1"/>
  <c r="RP112" i="1"/>
  <c r="RP115" i="1"/>
  <c r="RP111" i="1"/>
  <c r="RV111" i="1"/>
  <c r="RX30" i="1"/>
  <c r="RX110" i="1" s="1"/>
  <c r="RR73" i="1"/>
  <c r="RR30" i="1"/>
  <c r="RJ117" i="1"/>
  <c r="RJ116" i="1"/>
  <c r="RJ105" i="1"/>
  <c r="RI105" i="1"/>
  <c r="RL103" i="1"/>
  <c r="RL102" i="1"/>
  <c r="RL101" i="1"/>
  <c r="RL100" i="1"/>
  <c r="RL99" i="1"/>
  <c r="RL98" i="1"/>
  <c r="RL97" i="1"/>
  <c r="RL96" i="1"/>
  <c r="RL95" i="1"/>
  <c r="RL94" i="1"/>
  <c r="RL93" i="1"/>
  <c r="RL92" i="1"/>
  <c r="RL91" i="1"/>
  <c r="RL90" i="1"/>
  <c r="RL89" i="1"/>
  <c r="RL88" i="1"/>
  <c r="RL87" i="1"/>
  <c r="RL86" i="1"/>
  <c r="RL85" i="1"/>
  <c r="RL84" i="1"/>
  <c r="RL83" i="1"/>
  <c r="RL82" i="1"/>
  <c r="RL81" i="1"/>
  <c r="RL80" i="1"/>
  <c r="RL79" i="1"/>
  <c r="RL78" i="1"/>
  <c r="RL77" i="1"/>
  <c r="RL76" i="1"/>
  <c r="RJ73" i="1"/>
  <c r="RI73" i="1"/>
  <c r="RL72" i="1"/>
  <c r="RL71" i="1"/>
  <c r="RL70" i="1"/>
  <c r="RL69" i="1"/>
  <c r="RL68" i="1"/>
  <c r="RL67" i="1"/>
  <c r="RL66" i="1"/>
  <c r="RK63" i="1"/>
  <c r="RJ62" i="1"/>
  <c r="RM112" i="1" s="1"/>
  <c r="RI62" i="1"/>
  <c r="RL61" i="1"/>
  <c r="RL60" i="1"/>
  <c r="RL59" i="1"/>
  <c r="RL58" i="1"/>
  <c r="RL57" i="1"/>
  <c r="RL56" i="1"/>
  <c r="RJ53" i="1"/>
  <c r="RI53" i="1"/>
  <c r="RL51" i="1"/>
  <c r="RL49" i="1"/>
  <c r="RL48" i="1"/>
  <c r="RL47" i="1"/>
  <c r="RL46" i="1"/>
  <c r="RL45" i="1"/>
  <c r="RL44" i="1"/>
  <c r="RL43" i="1"/>
  <c r="RL42" i="1"/>
  <c r="RL41" i="1"/>
  <c r="RL40" i="1"/>
  <c r="RL39" i="1"/>
  <c r="RL38" i="1"/>
  <c r="RL37" i="1"/>
  <c r="RL36" i="1"/>
  <c r="RL35" i="1"/>
  <c r="RL34" i="1"/>
  <c r="RL33" i="1"/>
  <c r="RJ30" i="1"/>
  <c r="RI30" i="1"/>
  <c r="RL29" i="1"/>
  <c r="RL28" i="1"/>
  <c r="RL27" i="1"/>
  <c r="RL26" i="1"/>
  <c r="RL25" i="1"/>
  <c r="RL24" i="1"/>
  <c r="RL23" i="1"/>
  <c r="RL22" i="1"/>
  <c r="RL21" i="1"/>
  <c r="RL20" i="1"/>
  <c r="RL19" i="1"/>
  <c r="RL18" i="1"/>
  <c r="RL17" i="1"/>
  <c r="RL16" i="1"/>
  <c r="RL14" i="1"/>
  <c r="RL13" i="1"/>
  <c r="RL12" i="1"/>
  <c r="RL11" i="1"/>
  <c r="RS113" i="1" l="1"/>
  <c r="RL62" i="1"/>
  <c r="RL112" i="1" s="1"/>
  <c r="RX111" i="1"/>
  <c r="RX113" i="1" s="1"/>
  <c r="RR111" i="1"/>
  <c r="RP114" i="1"/>
  <c r="RP119" i="1" s="1"/>
  <c r="RV114" i="1"/>
  <c r="RV119" i="1" s="1"/>
  <c r="RR110" i="1"/>
  <c r="RL105" i="1"/>
  <c r="RL73" i="1"/>
  <c r="RM110" i="1"/>
  <c r="RJ115" i="1"/>
  <c r="RJ113" i="1"/>
  <c r="RJ110" i="1"/>
  <c r="RL53" i="1"/>
  <c r="RM111" i="1"/>
  <c r="RJ111" i="1"/>
  <c r="RJ112" i="1"/>
  <c r="RL30" i="1"/>
  <c r="RC30" i="1"/>
  <c r="RD117" i="1"/>
  <c r="RD116" i="1"/>
  <c r="RD105" i="1"/>
  <c r="RC105" i="1"/>
  <c r="RF103" i="1"/>
  <c r="RF102" i="1"/>
  <c r="RF101" i="1"/>
  <c r="RF100" i="1"/>
  <c r="RF99" i="1"/>
  <c r="RF98" i="1"/>
  <c r="RF97" i="1"/>
  <c r="RF96" i="1"/>
  <c r="RF95" i="1"/>
  <c r="RF94" i="1"/>
  <c r="RF93" i="1"/>
  <c r="RF92" i="1"/>
  <c r="RF91" i="1"/>
  <c r="RF90" i="1"/>
  <c r="RF89" i="1"/>
  <c r="RF88" i="1"/>
  <c r="RF87" i="1"/>
  <c r="RF86" i="1"/>
  <c r="RF85" i="1"/>
  <c r="RF84" i="1"/>
  <c r="RF83" i="1"/>
  <c r="RF82" i="1"/>
  <c r="RF81" i="1"/>
  <c r="RF80" i="1"/>
  <c r="RF79" i="1"/>
  <c r="RF78" i="1"/>
  <c r="RF77" i="1"/>
  <c r="RF76" i="1"/>
  <c r="RD73" i="1"/>
  <c r="RC73" i="1"/>
  <c r="RF72" i="1"/>
  <c r="RF71" i="1"/>
  <c r="RF70" i="1"/>
  <c r="RF69" i="1"/>
  <c r="RF68" i="1"/>
  <c r="RF67" i="1"/>
  <c r="RF66" i="1"/>
  <c r="RE63" i="1"/>
  <c r="RD62" i="1"/>
  <c r="RG112" i="1" s="1"/>
  <c r="RC62" i="1"/>
  <c r="RF61" i="1"/>
  <c r="RF60" i="1"/>
  <c r="RF59" i="1"/>
  <c r="RF58" i="1"/>
  <c r="RF57" i="1"/>
  <c r="RF56" i="1"/>
  <c r="RD53" i="1"/>
  <c r="RC53" i="1"/>
  <c r="RF51" i="1"/>
  <c r="RF49" i="1"/>
  <c r="RF48" i="1"/>
  <c r="RF47" i="1"/>
  <c r="RF46" i="1"/>
  <c r="RF45" i="1"/>
  <c r="RF44" i="1"/>
  <c r="RF43" i="1"/>
  <c r="RF42" i="1"/>
  <c r="RF41" i="1"/>
  <c r="RF40" i="1"/>
  <c r="RF39" i="1"/>
  <c r="RF38" i="1"/>
  <c r="RF37" i="1"/>
  <c r="RF36" i="1"/>
  <c r="RF35" i="1"/>
  <c r="RF34" i="1"/>
  <c r="RF33" i="1"/>
  <c r="RD30" i="1"/>
  <c r="RF29" i="1"/>
  <c r="RF28" i="1"/>
  <c r="RF27" i="1"/>
  <c r="RF26" i="1"/>
  <c r="RF25" i="1"/>
  <c r="RF24" i="1"/>
  <c r="RF23" i="1"/>
  <c r="RF22" i="1"/>
  <c r="RF21" i="1"/>
  <c r="RF20" i="1"/>
  <c r="RF19" i="1"/>
  <c r="RF18" i="1"/>
  <c r="RF17" i="1"/>
  <c r="RF16" i="1"/>
  <c r="RF14" i="1"/>
  <c r="RF13" i="1"/>
  <c r="RF12" i="1"/>
  <c r="RF11" i="1"/>
  <c r="RL110" i="1" l="1"/>
  <c r="RR113" i="1"/>
  <c r="RL111" i="1"/>
  <c r="RM113" i="1"/>
  <c r="RJ114" i="1"/>
  <c r="RJ119" i="1" s="1"/>
  <c r="RG111" i="1"/>
  <c r="RF105" i="1"/>
  <c r="RF73" i="1"/>
  <c r="RG110" i="1"/>
  <c r="RD110" i="1"/>
  <c r="RF53" i="1"/>
  <c r="RD112" i="1"/>
  <c r="RD115" i="1"/>
  <c r="RD111" i="1"/>
  <c r="RF62" i="1"/>
  <c r="RF112" i="1" s="1"/>
  <c r="RD113" i="1"/>
  <c r="RF30" i="1"/>
  <c r="QW105" i="1"/>
  <c r="QX105" i="1"/>
  <c r="QX117" i="1"/>
  <c r="QX116" i="1"/>
  <c r="RL113" i="1" l="1"/>
  <c r="RF110" i="1"/>
  <c r="RF111" i="1"/>
  <c r="RG113" i="1"/>
  <c r="RD114" i="1"/>
  <c r="RD119" i="1" s="1"/>
  <c r="QZ103" i="1"/>
  <c r="QZ102" i="1"/>
  <c r="QZ101" i="1"/>
  <c r="RF113" i="1" l="1"/>
  <c r="QZ100" i="1"/>
  <c r="QZ99" i="1"/>
  <c r="QZ98" i="1"/>
  <c r="QZ97" i="1"/>
  <c r="QZ96" i="1"/>
  <c r="QZ95" i="1"/>
  <c r="QZ94" i="1"/>
  <c r="QZ93" i="1"/>
  <c r="QZ92" i="1"/>
  <c r="QZ91" i="1"/>
  <c r="QZ90" i="1"/>
  <c r="QZ89" i="1"/>
  <c r="QZ88" i="1"/>
  <c r="QZ87" i="1"/>
  <c r="QZ86" i="1"/>
  <c r="QZ85" i="1"/>
  <c r="QZ84" i="1"/>
  <c r="QZ83" i="1"/>
  <c r="QZ82" i="1"/>
  <c r="QZ81" i="1"/>
  <c r="QZ80" i="1"/>
  <c r="QZ79" i="1"/>
  <c r="QZ78" i="1"/>
  <c r="QZ77" i="1"/>
  <c r="QZ76" i="1"/>
  <c r="QX73" i="1"/>
  <c r="QW73" i="1"/>
  <c r="QZ72" i="1"/>
  <c r="QZ71" i="1"/>
  <c r="QZ70" i="1"/>
  <c r="QZ69" i="1"/>
  <c r="QZ68" i="1"/>
  <c r="QZ67" i="1"/>
  <c r="QZ66" i="1"/>
  <c r="QY63" i="1"/>
  <c r="QX62" i="1"/>
  <c r="RA112" i="1" s="1"/>
  <c r="QW62" i="1"/>
  <c r="QZ61" i="1"/>
  <c r="QZ60" i="1"/>
  <c r="QZ59" i="1"/>
  <c r="QZ58" i="1"/>
  <c r="QZ57" i="1"/>
  <c r="QZ56" i="1"/>
  <c r="QX53" i="1"/>
  <c r="QW53" i="1"/>
  <c r="QZ51" i="1"/>
  <c r="QZ49" i="1"/>
  <c r="QZ48" i="1"/>
  <c r="QZ47" i="1"/>
  <c r="QZ46" i="1"/>
  <c r="QZ45" i="1"/>
  <c r="QZ44" i="1"/>
  <c r="QZ43" i="1"/>
  <c r="QZ42" i="1"/>
  <c r="QZ41" i="1"/>
  <c r="QZ40" i="1"/>
  <c r="QZ39" i="1"/>
  <c r="QZ38" i="1"/>
  <c r="QZ37" i="1"/>
  <c r="QZ36" i="1"/>
  <c r="QZ35" i="1"/>
  <c r="QZ34" i="1"/>
  <c r="QZ33" i="1"/>
  <c r="QX30" i="1"/>
  <c r="QW30" i="1"/>
  <c r="QZ29" i="1"/>
  <c r="QZ28" i="1"/>
  <c r="QZ27" i="1"/>
  <c r="QZ26" i="1"/>
  <c r="QZ25" i="1"/>
  <c r="QZ24" i="1"/>
  <c r="QZ23" i="1"/>
  <c r="QZ22" i="1"/>
  <c r="QZ21" i="1"/>
  <c r="QZ20" i="1"/>
  <c r="QZ19" i="1"/>
  <c r="QZ18" i="1"/>
  <c r="QZ17" i="1"/>
  <c r="QZ16" i="1"/>
  <c r="QZ14" i="1"/>
  <c r="QZ13" i="1"/>
  <c r="QZ12" i="1"/>
  <c r="QZ11" i="1"/>
  <c r="QX113" i="1" l="1"/>
  <c r="QX115" i="1"/>
  <c r="QZ105" i="1"/>
  <c r="RA111" i="1"/>
  <c r="QZ73" i="1"/>
  <c r="RA110" i="1"/>
  <c r="QX110" i="1"/>
  <c r="QZ53" i="1"/>
  <c r="QX112" i="1"/>
  <c r="QZ62" i="1"/>
  <c r="QZ112" i="1" s="1"/>
  <c r="QX111" i="1"/>
  <c r="QZ30" i="1"/>
  <c r="QL116" i="1"/>
  <c r="QR116" i="1"/>
  <c r="QT51" i="1"/>
  <c r="QR53" i="1"/>
  <c r="QQ53" i="1"/>
  <c r="QT49" i="1"/>
  <c r="QR117" i="1"/>
  <c r="QR105" i="1"/>
  <c r="QQ105" i="1"/>
  <c r="QT101" i="1"/>
  <c r="QT100" i="1"/>
  <c r="QT99" i="1"/>
  <c r="QT98" i="1"/>
  <c r="QT97" i="1"/>
  <c r="QT96" i="1"/>
  <c r="QT95" i="1"/>
  <c r="QT94" i="1"/>
  <c r="QT93" i="1"/>
  <c r="QT92" i="1"/>
  <c r="QT91" i="1"/>
  <c r="QT90" i="1"/>
  <c r="QT89" i="1"/>
  <c r="QT88" i="1"/>
  <c r="QT87" i="1"/>
  <c r="QT86" i="1"/>
  <c r="QT85" i="1"/>
  <c r="QT84" i="1"/>
  <c r="QT83" i="1"/>
  <c r="QT82" i="1"/>
  <c r="QT81" i="1"/>
  <c r="QT80" i="1"/>
  <c r="QT79" i="1"/>
  <c r="QT78" i="1"/>
  <c r="QT77" i="1"/>
  <c r="QT76" i="1"/>
  <c r="QR73" i="1"/>
  <c r="QQ73" i="1"/>
  <c r="QT72" i="1"/>
  <c r="QT71" i="1"/>
  <c r="QT70" i="1"/>
  <c r="QT69" i="1"/>
  <c r="QT68" i="1"/>
  <c r="QT67" i="1"/>
  <c r="QT66" i="1"/>
  <c r="QS63" i="1"/>
  <c r="QR62" i="1"/>
  <c r="QU112" i="1" s="1"/>
  <c r="QQ62" i="1"/>
  <c r="QT61" i="1"/>
  <c r="QT60" i="1"/>
  <c r="QT59" i="1"/>
  <c r="QT58" i="1"/>
  <c r="QT57" i="1"/>
  <c r="QT56" i="1"/>
  <c r="QT48" i="1"/>
  <c r="QT47" i="1"/>
  <c r="QT46" i="1"/>
  <c r="QT45" i="1"/>
  <c r="QT44" i="1"/>
  <c r="QT43" i="1"/>
  <c r="QT42" i="1"/>
  <c r="QT41" i="1"/>
  <c r="QT40" i="1"/>
  <c r="QT39" i="1"/>
  <c r="QT38" i="1"/>
  <c r="QT37" i="1"/>
  <c r="QT36" i="1"/>
  <c r="QT35" i="1"/>
  <c r="QT34" i="1"/>
  <c r="QT33" i="1"/>
  <c r="QR30" i="1"/>
  <c r="QQ30" i="1"/>
  <c r="QT29" i="1"/>
  <c r="QT28" i="1"/>
  <c r="QT27" i="1"/>
  <c r="QT26" i="1"/>
  <c r="QT25" i="1"/>
  <c r="QT24" i="1"/>
  <c r="QT23" i="1"/>
  <c r="QT22" i="1"/>
  <c r="QT21" i="1"/>
  <c r="QT20" i="1"/>
  <c r="QT19" i="1"/>
  <c r="QT18" i="1"/>
  <c r="QT17" i="1"/>
  <c r="QT16" i="1"/>
  <c r="QT14" i="1"/>
  <c r="QT13" i="1"/>
  <c r="QT12" i="1"/>
  <c r="QT11" i="1"/>
  <c r="QZ110" i="1" l="1"/>
  <c r="RA113" i="1"/>
  <c r="QX114" i="1"/>
  <c r="QX119" i="1" s="1"/>
  <c r="QZ111" i="1"/>
  <c r="QR112" i="1"/>
  <c r="QR110" i="1"/>
  <c r="QT53" i="1"/>
  <c r="QT105" i="1"/>
  <c r="QU111" i="1"/>
  <c r="QT73" i="1"/>
  <c r="QU110" i="1"/>
  <c r="QR111" i="1"/>
  <c r="QR115" i="1"/>
  <c r="QT62" i="1"/>
  <c r="QT112" i="1" s="1"/>
  <c r="QR113" i="1"/>
  <c r="QT30" i="1"/>
  <c r="QL117" i="1"/>
  <c r="QN101" i="1"/>
  <c r="QN100" i="1"/>
  <c r="QL105" i="1"/>
  <c r="QK105" i="1"/>
  <c r="QZ113" i="1" l="1"/>
  <c r="QT111" i="1"/>
  <c r="QU113" i="1"/>
  <c r="QT110" i="1"/>
  <c r="QR114" i="1"/>
  <c r="QN99" i="1"/>
  <c r="QN98" i="1"/>
  <c r="QN97" i="1"/>
  <c r="QN96" i="1"/>
  <c r="QN95" i="1"/>
  <c r="QN94" i="1"/>
  <c r="QN93" i="1"/>
  <c r="QN92" i="1"/>
  <c r="QN91" i="1"/>
  <c r="QN90" i="1"/>
  <c r="QN89" i="1"/>
  <c r="QN88" i="1"/>
  <c r="QN87" i="1"/>
  <c r="QN86" i="1"/>
  <c r="QN85" i="1"/>
  <c r="QN84" i="1"/>
  <c r="QN83" i="1"/>
  <c r="QN82" i="1"/>
  <c r="QN81" i="1"/>
  <c r="QN80" i="1"/>
  <c r="QN79" i="1"/>
  <c r="QN78" i="1"/>
  <c r="QN77" i="1"/>
  <c r="QN76" i="1"/>
  <c r="QL73" i="1"/>
  <c r="QK73" i="1"/>
  <c r="QN72" i="1"/>
  <c r="QN71" i="1"/>
  <c r="QN70" i="1"/>
  <c r="QN69" i="1"/>
  <c r="QN68" i="1"/>
  <c r="QN67" i="1"/>
  <c r="QN66" i="1"/>
  <c r="QM63" i="1"/>
  <c r="QL62" i="1"/>
  <c r="QO112" i="1" s="1"/>
  <c r="QK62" i="1"/>
  <c r="QN61" i="1"/>
  <c r="QN60" i="1"/>
  <c r="QN59" i="1"/>
  <c r="QN58" i="1"/>
  <c r="QN57" i="1"/>
  <c r="QN56" i="1"/>
  <c r="QL53" i="1"/>
  <c r="QK53" i="1"/>
  <c r="QN48" i="1"/>
  <c r="QN47" i="1"/>
  <c r="QN46" i="1"/>
  <c r="QN45" i="1"/>
  <c r="QN44" i="1"/>
  <c r="QN43" i="1"/>
  <c r="QN42" i="1"/>
  <c r="QN41" i="1"/>
  <c r="QN40" i="1"/>
  <c r="QN39" i="1"/>
  <c r="QN38" i="1"/>
  <c r="QN37" i="1"/>
  <c r="QN36" i="1"/>
  <c r="QN35" i="1"/>
  <c r="QN34" i="1"/>
  <c r="QN33" i="1"/>
  <c r="QL30" i="1"/>
  <c r="QK30" i="1"/>
  <c r="QN29" i="1"/>
  <c r="QN28" i="1"/>
  <c r="QN27" i="1"/>
  <c r="QN26" i="1"/>
  <c r="QN25" i="1"/>
  <c r="QN24" i="1"/>
  <c r="QN23" i="1"/>
  <c r="QN22" i="1"/>
  <c r="QN21" i="1"/>
  <c r="QN20" i="1"/>
  <c r="QN19" i="1"/>
  <c r="QN18" i="1"/>
  <c r="QN17" i="1"/>
  <c r="QN16" i="1"/>
  <c r="QN14" i="1"/>
  <c r="QN13" i="1"/>
  <c r="QN12" i="1"/>
  <c r="QN11" i="1"/>
  <c r="QR119" i="1" l="1"/>
  <c r="QL110" i="1"/>
  <c r="QT113" i="1"/>
  <c r="QL113" i="1"/>
  <c r="QN105" i="1"/>
  <c r="QO110" i="1"/>
  <c r="QL112" i="1"/>
  <c r="QO111" i="1"/>
  <c r="QN73" i="1"/>
  <c r="QN53" i="1"/>
  <c r="QL115" i="1"/>
  <c r="TH115" i="1" s="1"/>
  <c r="TI115" i="1" s="1"/>
  <c r="QL111" i="1"/>
  <c r="QN62" i="1"/>
  <c r="QN112" i="1" s="1"/>
  <c r="QN30" i="1"/>
  <c r="QF117" i="1"/>
  <c r="QF116" i="1"/>
  <c r="QF105" i="1"/>
  <c r="QE105" i="1"/>
  <c r="QH99" i="1"/>
  <c r="QH98" i="1"/>
  <c r="QH97" i="1"/>
  <c r="QH96" i="1"/>
  <c r="QH95" i="1"/>
  <c r="QH94" i="1"/>
  <c r="QH93" i="1"/>
  <c r="QH92" i="1"/>
  <c r="QH91" i="1"/>
  <c r="QH90" i="1"/>
  <c r="QH89" i="1"/>
  <c r="QH88" i="1"/>
  <c r="QH87" i="1"/>
  <c r="QH86" i="1"/>
  <c r="QH85" i="1"/>
  <c r="QH84" i="1"/>
  <c r="QH83" i="1"/>
  <c r="QH82" i="1"/>
  <c r="QH81" i="1"/>
  <c r="QH80" i="1"/>
  <c r="QH79" i="1"/>
  <c r="QH78" i="1"/>
  <c r="QH77" i="1"/>
  <c r="QH76" i="1"/>
  <c r="QF73" i="1"/>
  <c r="QE73" i="1"/>
  <c r="QH72" i="1"/>
  <c r="QH71" i="1"/>
  <c r="QH70" i="1"/>
  <c r="QH69" i="1"/>
  <c r="QH68" i="1"/>
  <c r="QH67" i="1"/>
  <c r="QH66" i="1"/>
  <c r="QG63" i="1"/>
  <c r="QF62" i="1"/>
  <c r="QI112" i="1" s="1"/>
  <c r="QE62" i="1"/>
  <c r="QH61" i="1"/>
  <c r="QH60" i="1"/>
  <c r="QH59" i="1"/>
  <c r="QH58" i="1"/>
  <c r="QH57" i="1"/>
  <c r="QH56" i="1"/>
  <c r="QF53" i="1"/>
  <c r="QI111" i="1" s="1"/>
  <c r="QE53" i="1"/>
  <c r="QH48" i="1"/>
  <c r="QH47" i="1"/>
  <c r="QH46" i="1"/>
  <c r="QH45" i="1"/>
  <c r="QH44" i="1"/>
  <c r="QH43" i="1"/>
  <c r="QH42" i="1"/>
  <c r="QH41" i="1"/>
  <c r="QH40" i="1"/>
  <c r="QH39" i="1"/>
  <c r="QH38" i="1"/>
  <c r="QH37" i="1"/>
  <c r="QH36" i="1"/>
  <c r="QH35" i="1"/>
  <c r="QH34" i="1"/>
  <c r="QH33" i="1"/>
  <c r="QF30" i="1"/>
  <c r="QE30" i="1"/>
  <c r="QH29" i="1"/>
  <c r="QH28" i="1"/>
  <c r="QH27" i="1"/>
  <c r="QH26" i="1"/>
  <c r="QH25" i="1"/>
  <c r="QH24" i="1"/>
  <c r="QH23" i="1"/>
  <c r="QH22" i="1"/>
  <c r="QH21" i="1"/>
  <c r="QH20" i="1"/>
  <c r="QH19" i="1"/>
  <c r="QH18" i="1"/>
  <c r="QH17" i="1"/>
  <c r="QH16" i="1"/>
  <c r="QH14" i="1"/>
  <c r="QH13" i="1"/>
  <c r="QH12" i="1"/>
  <c r="QH11" i="1"/>
  <c r="QL120" i="1" l="1"/>
  <c r="QL121" i="1" s="1"/>
  <c r="QO113" i="1"/>
  <c r="QN111" i="1"/>
  <c r="QN110" i="1"/>
  <c r="QL114" i="1"/>
  <c r="QH105" i="1"/>
  <c r="QI110" i="1"/>
  <c r="QI113" i="1" s="1"/>
  <c r="QH73" i="1"/>
  <c r="QF113" i="1"/>
  <c r="QH53" i="1"/>
  <c r="QF111" i="1"/>
  <c r="QH62" i="1"/>
  <c r="QH112" i="1" s="1"/>
  <c r="QF110" i="1"/>
  <c r="QF112" i="1"/>
  <c r="QF115" i="1"/>
  <c r="QH30" i="1"/>
  <c r="QH110" i="1" s="1"/>
  <c r="QB48" i="1"/>
  <c r="QB70" i="1"/>
  <c r="PZ116" i="1"/>
  <c r="PZ117" i="1"/>
  <c r="QB99" i="1"/>
  <c r="PZ105" i="1"/>
  <c r="PY105" i="1"/>
  <c r="QL119" i="1" l="1"/>
  <c r="TH114" i="1"/>
  <c r="TI114" i="1" s="1"/>
  <c r="QN113" i="1"/>
  <c r="QH111" i="1"/>
  <c r="QH113" i="1" s="1"/>
  <c r="QF114" i="1"/>
  <c r="QF119" i="1" s="1"/>
  <c r="QB98" i="1"/>
  <c r="QB97" i="1"/>
  <c r="QB96" i="1"/>
  <c r="QB95" i="1"/>
  <c r="QB94" i="1"/>
  <c r="QB93" i="1"/>
  <c r="QB92" i="1"/>
  <c r="QB91" i="1"/>
  <c r="QB90" i="1"/>
  <c r="QB89" i="1"/>
  <c r="QB88" i="1"/>
  <c r="QB87" i="1"/>
  <c r="QB86" i="1"/>
  <c r="QB85" i="1"/>
  <c r="QB84" i="1"/>
  <c r="QB83" i="1"/>
  <c r="QB82" i="1"/>
  <c r="QB81" i="1"/>
  <c r="QB80" i="1"/>
  <c r="QB79" i="1"/>
  <c r="QB78" i="1"/>
  <c r="QB77" i="1"/>
  <c r="QB76" i="1"/>
  <c r="PZ73" i="1"/>
  <c r="PY73" i="1"/>
  <c r="QB72" i="1"/>
  <c r="QB71" i="1"/>
  <c r="QB69" i="1"/>
  <c r="QB68" i="1"/>
  <c r="QB67" i="1"/>
  <c r="QB66" i="1"/>
  <c r="QA63" i="1"/>
  <c r="PZ62" i="1"/>
  <c r="QC112" i="1" s="1"/>
  <c r="PY62" i="1"/>
  <c r="QB61" i="1"/>
  <c r="QB60" i="1"/>
  <c r="QB59" i="1"/>
  <c r="QB58" i="1"/>
  <c r="QB57" i="1"/>
  <c r="QB56" i="1"/>
  <c r="PZ53" i="1"/>
  <c r="PY53" i="1"/>
  <c r="QB47" i="1"/>
  <c r="QB46" i="1"/>
  <c r="QB45" i="1"/>
  <c r="QB44" i="1"/>
  <c r="QB43" i="1"/>
  <c r="QB42" i="1"/>
  <c r="QB41" i="1"/>
  <c r="QB40" i="1"/>
  <c r="QB39" i="1"/>
  <c r="QB38" i="1"/>
  <c r="QB37" i="1"/>
  <c r="QB36" i="1"/>
  <c r="QB35" i="1"/>
  <c r="QB34" i="1"/>
  <c r="QB33" i="1"/>
  <c r="PZ30" i="1"/>
  <c r="PY30" i="1"/>
  <c r="QB29" i="1"/>
  <c r="QB28" i="1"/>
  <c r="QB27" i="1"/>
  <c r="QB26" i="1"/>
  <c r="QB25" i="1"/>
  <c r="QB24" i="1"/>
  <c r="QB23" i="1"/>
  <c r="QB22" i="1"/>
  <c r="QB21" i="1"/>
  <c r="QB20" i="1"/>
  <c r="QB19" i="1"/>
  <c r="QB18" i="1"/>
  <c r="QB17" i="1"/>
  <c r="QB16" i="1"/>
  <c r="QB14" i="1"/>
  <c r="QB13" i="1"/>
  <c r="QB12" i="1"/>
  <c r="QB11" i="1"/>
  <c r="QB53" i="1" l="1"/>
  <c r="PZ113" i="1"/>
  <c r="PZ110" i="1"/>
  <c r="QB62" i="1"/>
  <c r="QB112" i="1" s="1"/>
  <c r="QB105" i="1"/>
  <c r="QC111" i="1"/>
  <c r="PZ111" i="1"/>
  <c r="QC110" i="1"/>
  <c r="PZ112" i="1"/>
  <c r="PZ115" i="1"/>
  <c r="QB30" i="1"/>
  <c r="QB73" i="1"/>
  <c r="PT116" i="1"/>
  <c r="PV48" i="1"/>
  <c r="PZ114" i="1" l="1"/>
  <c r="PZ119" i="1" s="1"/>
  <c r="QC113" i="1"/>
  <c r="QB111" i="1"/>
  <c r="QB110" i="1"/>
  <c r="PT53" i="1"/>
  <c r="PS53" i="1"/>
  <c r="PT117" i="1"/>
  <c r="PT105" i="1"/>
  <c r="PS105" i="1"/>
  <c r="PV98" i="1"/>
  <c r="PV97" i="1"/>
  <c r="PV96" i="1"/>
  <c r="PV95" i="1"/>
  <c r="PV94" i="1"/>
  <c r="PV93" i="1"/>
  <c r="PV92" i="1"/>
  <c r="PV91" i="1"/>
  <c r="PV90" i="1"/>
  <c r="PV89" i="1"/>
  <c r="PV88" i="1"/>
  <c r="PV87" i="1"/>
  <c r="PV86" i="1"/>
  <c r="PV85" i="1"/>
  <c r="PV84" i="1"/>
  <c r="PV83" i="1"/>
  <c r="PV82" i="1"/>
  <c r="PV81" i="1"/>
  <c r="PV80" i="1"/>
  <c r="PV79" i="1"/>
  <c r="PV78" i="1"/>
  <c r="PV77" i="1"/>
  <c r="PV76" i="1"/>
  <c r="PT73" i="1"/>
  <c r="PS73" i="1"/>
  <c r="PV72" i="1"/>
  <c r="PV71" i="1"/>
  <c r="PV70" i="1"/>
  <c r="PV69" i="1"/>
  <c r="PV68" i="1"/>
  <c r="PV67" i="1"/>
  <c r="PV66" i="1"/>
  <c r="PU63" i="1"/>
  <c r="PT62" i="1"/>
  <c r="PW112" i="1" s="1"/>
  <c r="PS62" i="1"/>
  <c r="PV61" i="1"/>
  <c r="PV60" i="1"/>
  <c r="PV59" i="1"/>
  <c r="PV58" i="1"/>
  <c r="PV57" i="1"/>
  <c r="PV56" i="1"/>
  <c r="PV47" i="1"/>
  <c r="PV46" i="1"/>
  <c r="PV45" i="1"/>
  <c r="PV44" i="1"/>
  <c r="PV43" i="1"/>
  <c r="PV42" i="1"/>
  <c r="PV41" i="1"/>
  <c r="PV40" i="1"/>
  <c r="PV39" i="1"/>
  <c r="PV38" i="1"/>
  <c r="PV37" i="1"/>
  <c r="PV36" i="1"/>
  <c r="PV35" i="1"/>
  <c r="PV34" i="1"/>
  <c r="PV33" i="1"/>
  <c r="PT30" i="1"/>
  <c r="PS30" i="1"/>
  <c r="PV29" i="1"/>
  <c r="PV28" i="1"/>
  <c r="PV27" i="1"/>
  <c r="PV26" i="1"/>
  <c r="PV25" i="1"/>
  <c r="PV24" i="1"/>
  <c r="PV23" i="1"/>
  <c r="PV22" i="1"/>
  <c r="PV21" i="1"/>
  <c r="PV20" i="1"/>
  <c r="PV19" i="1"/>
  <c r="PV18" i="1"/>
  <c r="PV17" i="1"/>
  <c r="PV16" i="1"/>
  <c r="PV14" i="1"/>
  <c r="PV13" i="1"/>
  <c r="PV12" i="1"/>
  <c r="PV11" i="1"/>
  <c r="QB113" i="1" l="1"/>
  <c r="PT112" i="1"/>
  <c r="PV105" i="1"/>
  <c r="PW110" i="1"/>
  <c r="PT113" i="1"/>
  <c r="PV53" i="1"/>
  <c r="PT115" i="1"/>
  <c r="PT110" i="1"/>
  <c r="PV62" i="1"/>
  <c r="PV112" i="1" s="1"/>
  <c r="PT111" i="1"/>
  <c r="PV73" i="1"/>
  <c r="PW111" i="1"/>
  <c r="PV30" i="1"/>
  <c r="PN117" i="1"/>
  <c r="PN116" i="1"/>
  <c r="PN105" i="1"/>
  <c r="PM105" i="1"/>
  <c r="PP98" i="1"/>
  <c r="PP97" i="1"/>
  <c r="PP96" i="1"/>
  <c r="PP95" i="1"/>
  <c r="PP94" i="1"/>
  <c r="PP93" i="1"/>
  <c r="PP92" i="1"/>
  <c r="PP91" i="1"/>
  <c r="PP90" i="1"/>
  <c r="PP89" i="1"/>
  <c r="PP88" i="1"/>
  <c r="PP87" i="1"/>
  <c r="PP86" i="1"/>
  <c r="PP85" i="1"/>
  <c r="PP84" i="1"/>
  <c r="PP83" i="1"/>
  <c r="PP82" i="1"/>
  <c r="PP81" i="1"/>
  <c r="PP80" i="1"/>
  <c r="PP79" i="1"/>
  <c r="PP78" i="1"/>
  <c r="PP77" i="1"/>
  <c r="PP76" i="1"/>
  <c r="PN73" i="1"/>
  <c r="PM73" i="1"/>
  <c r="PP72" i="1"/>
  <c r="PP71" i="1"/>
  <c r="PP70" i="1"/>
  <c r="PP69" i="1"/>
  <c r="PP68" i="1"/>
  <c r="PP67" i="1"/>
  <c r="PP66" i="1"/>
  <c r="PO63" i="1"/>
  <c r="PN62" i="1"/>
  <c r="PQ112" i="1" s="1"/>
  <c r="PM62" i="1"/>
  <c r="PP61" i="1"/>
  <c r="PP60" i="1"/>
  <c r="PP59" i="1"/>
  <c r="PP58" i="1"/>
  <c r="PP57" i="1"/>
  <c r="PP56" i="1"/>
  <c r="PN53" i="1"/>
  <c r="PM53" i="1"/>
  <c r="PP47" i="1"/>
  <c r="PP46" i="1"/>
  <c r="PP45" i="1"/>
  <c r="PP44" i="1"/>
  <c r="PP43" i="1"/>
  <c r="PP42" i="1"/>
  <c r="PP41" i="1"/>
  <c r="PP40" i="1"/>
  <c r="PP39" i="1"/>
  <c r="PP38" i="1"/>
  <c r="PP37" i="1"/>
  <c r="PP36" i="1"/>
  <c r="PP35" i="1"/>
  <c r="PP34" i="1"/>
  <c r="PP33" i="1"/>
  <c r="PN30" i="1"/>
  <c r="PM30" i="1"/>
  <c r="PP29" i="1"/>
  <c r="PP28" i="1"/>
  <c r="PP27" i="1"/>
  <c r="PP26" i="1"/>
  <c r="PP25" i="1"/>
  <c r="PP24" i="1"/>
  <c r="PP23" i="1"/>
  <c r="PP22" i="1"/>
  <c r="PP21" i="1"/>
  <c r="PP20" i="1"/>
  <c r="PP19" i="1"/>
  <c r="PP18" i="1"/>
  <c r="PP17" i="1"/>
  <c r="PP16" i="1"/>
  <c r="PP14" i="1"/>
  <c r="PP13" i="1"/>
  <c r="PP12" i="1"/>
  <c r="PP11" i="1"/>
  <c r="PN113" i="1" l="1"/>
  <c r="PV111" i="1"/>
  <c r="PV110" i="1"/>
  <c r="PW113" i="1"/>
  <c r="PT114" i="1"/>
  <c r="PT119" i="1" s="1"/>
  <c r="PP62" i="1"/>
  <c r="PP112" i="1" s="1"/>
  <c r="PP105" i="1"/>
  <c r="PQ111" i="1"/>
  <c r="PQ110" i="1"/>
  <c r="PP53" i="1"/>
  <c r="PN111" i="1"/>
  <c r="PN115" i="1"/>
  <c r="PN112" i="1"/>
  <c r="PP30" i="1"/>
  <c r="PN110" i="1"/>
  <c r="PP73" i="1"/>
  <c r="PH117" i="1"/>
  <c r="PH116" i="1"/>
  <c r="PH105" i="1"/>
  <c r="PG105" i="1"/>
  <c r="PJ98" i="1"/>
  <c r="PJ97" i="1"/>
  <c r="PJ96" i="1"/>
  <c r="PJ95" i="1"/>
  <c r="PJ94" i="1"/>
  <c r="PJ93" i="1"/>
  <c r="PJ92" i="1"/>
  <c r="PJ91" i="1"/>
  <c r="PJ90" i="1"/>
  <c r="PJ89" i="1"/>
  <c r="PJ88" i="1"/>
  <c r="PJ87" i="1"/>
  <c r="PJ86" i="1"/>
  <c r="PJ85" i="1"/>
  <c r="PJ84" i="1"/>
  <c r="PJ83" i="1"/>
  <c r="PJ82" i="1"/>
  <c r="PJ81" i="1"/>
  <c r="PJ80" i="1"/>
  <c r="PJ79" i="1"/>
  <c r="PJ78" i="1"/>
  <c r="PJ77" i="1"/>
  <c r="PJ76" i="1"/>
  <c r="PH73" i="1"/>
  <c r="PG73" i="1"/>
  <c r="PJ72" i="1"/>
  <c r="PJ71" i="1"/>
  <c r="PJ70" i="1"/>
  <c r="PJ69" i="1"/>
  <c r="PJ68" i="1"/>
  <c r="PJ67" i="1"/>
  <c r="PJ66" i="1"/>
  <c r="PI63" i="1"/>
  <c r="PH62" i="1"/>
  <c r="PK112" i="1" s="1"/>
  <c r="PG62" i="1"/>
  <c r="PJ61" i="1"/>
  <c r="PJ60" i="1"/>
  <c r="PJ59" i="1"/>
  <c r="PJ58" i="1"/>
  <c r="PJ57" i="1"/>
  <c r="PJ56" i="1"/>
  <c r="PH53" i="1"/>
  <c r="PG53" i="1"/>
  <c r="PJ47" i="1"/>
  <c r="PJ46" i="1"/>
  <c r="PJ45" i="1"/>
  <c r="PJ44" i="1"/>
  <c r="PJ43" i="1"/>
  <c r="PJ42" i="1"/>
  <c r="PJ41" i="1"/>
  <c r="PJ40" i="1"/>
  <c r="PJ39" i="1"/>
  <c r="PJ38" i="1"/>
  <c r="PJ37" i="1"/>
  <c r="PJ36" i="1"/>
  <c r="PJ35" i="1"/>
  <c r="PJ34" i="1"/>
  <c r="PJ33" i="1"/>
  <c r="PH30" i="1"/>
  <c r="PG30" i="1"/>
  <c r="PJ29" i="1"/>
  <c r="PJ28" i="1"/>
  <c r="PJ27" i="1"/>
  <c r="PJ26" i="1"/>
  <c r="PJ25" i="1"/>
  <c r="PJ24" i="1"/>
  <c r="PJ23" i="1"/>
  <c r="PJ22" i="1"/>
  <c r="PJ21" i="1"/>
  <c r="PJ20" i="1"/>
  <c r="PJ19" i="1"/>
  <c r="PJ18" i="1"/>
  <c r="PJ17" i="1"/>
  <c r="PJ16" i="1"/>
  <c r="PJ14" i="1"/>
  <c r="PJ13" i="1"/>
  <c r="PJ12" i="1"/>
  <c r="PJ11" i="1"/>
  <c r="PV113" i="1" l="1"/>
  <c r="PH113" i="1"/>
  <c r="PN114" i="1"/>
  <c r="PN119" i="1" s="1"/>
  <c r="PQ113" i="1"/>
  <c r="PP110" i="1"/>
  <c r="PP111" i="1"/>
  <c r="PJ62" i="1"/>
  <c r="PJ112" i="1" s="1"/>
  <c r="PH110" i="1"/>
  <c r="PJ105" i="1"/>
  <c r="PK110" i="1"/>
  <c r="PJ53" i="1"/>
  <c r="PH111" i="1"/>
  <c r="PH112" i="1"/>
  <c r="PH115" i="1"/>
  <c r="PJ73" i="1"/>
  <c r="PK111" i="1"/>
  <c r="PJ30" i="1"/>
  <c r="PB117" i="1"/>
  <c r="PB116" i="1"/>
  <c r="PB105" i="1"/>
  <c r="PA105" i="1"/>
  <c r="PD98" i="1"/>
  <c r="PD97" i="1"/>
  <c r="PD96" i="1"/>
  <c r="PD95" i="1"/>
  <c r="PD94" i="1"/>
  <c r="PD93" i="1"/>
  <c r="PD92" i="1"/>
  <c r="PD91" i="1"/>
  <c r="PD90" i="1"/>
  <c r="PD89" i="1"/>
  <c r="PD88" i="1"/>
  <c r="PD87" i="1"/>
  <c r="PD86" i="1"/>
  <c r="PD85" i="1"/>
  <c r="PD84" i="1"/>
  <c r="PD83" i="1"/>
  <c r="PD82" i="1"/>
  <c r="PD81" i="1"/>
  <c r="PD80" i="1"/>
  <c r="PD79" i="1"/>
  <c r="PD78" i="1"/>
  <c r="PD77" i="1"/>
  <c r="PD76" i="1"/>
  <c r="PB73" i="1"/>
  <c r="PA73" i="1"/>
  <c r="PD72" i="1"/>
  <c r="PD71" i="1"/>
  <c r="PD70" i="1"/>
  <c r="PD69" i="1"/>
  <c r="PD68" i="1"/>
  <c r="PD67" i="1"/>
  <c r="PD66" i="1"/>
  <c r="PC63" i="1"/>
  <c r="PB62" i="1"/>
  <c r="PE112" i="1" s="1"/>
  <c r="PA62" i="1"/>
  <c r="PD61" i="1"/>
  <c r="PD60" i="1"/>
  <c r="PD59" i="1"/>
  <c r="PD58" i="1"/>
  <c r="PD57" i="1"/>
  <c r="PD56" i="1"/>
  <c r="PB53" i="1"/>
  <c r="PA53" i="1"/>
  <c r="PD47" i="1"/>
  <c r="PD46" i="1"/>
  <c r="PD45" i="1"/>
  <c r="PD44" i="1"/>
  <c r="PD43" i="1"/>
  <c r="PD42" i="1"/>
  <c r="PD41" i="1"/>
  <c r="PD40" i="1"/>
  <c r="PD39" i="1"/>
  <c r="PD38" i="1"/>
  <c r="PD37" i="1"/>
  <c r="PD36" i="1"/>
  <c r="PD35" i="1"/>
  <c r="PD34" i="1"/>
  <c r="PD33" i="1"/>
  <c r="PB30" i="1"/>
  <c r="PA30" i="1"/>
  <c r="PD29" i="1"/>
  <c r="PD28" i="1"/>
  <c r="PD27" i="1"/>
  <c r="PD26" i="1"/>
  <c r="PD25" i="1"/>
  <c r="PD24" i="1"/>
  <c r="PD23" i="1"/>
  <c r="PD22" i="1"/>
  <c r="PD21" i="1"/>
  <c r="PD20" i="1"/>
  <c r="PD19" i="1"/>
  <c r="PD18" i="1"/>
  <c r="PD17" i="1"/>
  <c r="PD16" i="1"/>
  <c r="PD14" i="1"/>
  <c r="PD13" i="1"/>
  <c r="PD12" i="1"/>
  <c r="PD11" i="1"/>
  <c r="OV117" i="1"/>
  <c r="OV116" i="1"/>
  <c r="OX98" i="1"/>
  <c r="OV105" i="1"/>
  <c r="OU105" i="1"/>
  <c r="PB113" i="1" l="1"/>
  <c r="PP113" i="1"/>
  <c r="PJ111" i="1"/>
  <c r="PK113" i="1"/>
  <c r="PJ110" i="1"/>
  <c r="PH114" i="1"/>
  <c r="PH119" i="1" s="1"/>
  <c r="PE111" i="1"/>
  <c r="PD105" i="1"/>
  <c r="PE110" i="1"/>
  <c r="PD62" i="1"/>
  <c r="PD112" i="1" s="1"/>
  <c r="PD53" i="1"/>
  <c r="PB112" i="1"/>
  <c r="PB111" i="1"/>
  <c r="PB110" i="1"/>
  <c r="PD73" i="1"/>
  <c r="PB115" i="1"/>
  <c r="PD30" i="1"/>
  <c r="OX97" i="1"/>
  <c r="OX96" i="1"/>
  <c r="OX95" i="1"/>
  <c r="OX94" i="1"/>
  <c r="OX93" i="1"/>
  <c r="OX92" i="1"/>
  <c r="OX91" i="1"/>
  <c r="OX90" i="1"/>
  <c r="OX89" i="1"/>
  <c r="OX88" i="1"/>
  <c r="OX87" i="1"/>
  <c r="OX86" i="1"/>
  <c r="OX85" i="1"/>
  <c r="OX84" i="1"/>
  <c r="OX83" i="1"/>
  <c r="OX82" i="1"/>
  <c r="OX81" i="1"/>
  <c r="OX80" i="1"/>
  <c r="OX79" i="1"/>
  <c r="OX78" i="1"/>
  <c r="OX77" i="1"/>
  <c r="OX76" i="1"/>
  <c r="OV73" i="1"/>
  <c r="OU73" i="1"/>
  <c r="OX72" i="1"/>
  <c r="OX71" i="1"/>
  <c r="OX70" i="1"/>
  <c r="OX69" i="1"/>
  <c r="OX68" i="1"/>
  <c r="OX67" i="1"/>
  <c r="OX66" i="1"/>
  <c r="OW63" i="1"/>
  <c r="OV62" i="1"/>
  <c r="OY112" i="1" s="1"/>
  <c r="OU62" i="1"/>
  <c r="OX61" i="1"/>
  <c r="OX60" i="1"/>
  <c r="OX59" i="1"/>
  <c r="OX58" i="1"/>
  <c r="OX57" i="1"/>
  <c r="OX56" i="1"/>
  <c r="OV53" i="1"/>
  <c r="OU53" i="1"/>
  <c r="OX47" i="1"/>
  <c r="OX46" i="1"/>
  <c r="OX45" i="1"/>
  <c r="OX44" i="1"/>
  <c r="OX43" i="1"/>
  <c r="OX42" i="1"/>
  <c r="OX41" i="1"/>
  <c r="OX40" i="1"/>
  <c r="OX39" i="1"/>
  <c r="OX38" i="1"/>
  <c r="OX37" i="1"/>
  <c r="OX36" i="1"/>
  <c r="OX35" i="1"/>
  <c r="OX34" i="1"/>
  <c r="OX33" i="1"/>
  <c r="OV30" i="1"/>
  <c r="OU30" i="1"/>
  <c r="OX29" i="1"/>
  <c r="OX28" i="1"/>
  <c r="OX27" i="1"/>
  <c r="OX26" i="1"/>
  <c r="OX25" i="1"/>
  <c r="OX24" i="1"/>
  <c r="OX23" i="1"/>
  <c r="OX22" i="1"/>
  <c r="OX21" i="1"/>
  <c r="OX20" i="1"/>
  <c r="OX19" i="1"/>
  <c r="OX18" i="1"/>
  <c r="OX17" i="1"/>
  <c r="OX16" i="1"/>
  <c r="OX14" i="1"/>
  <c r="OX13" i="1"/>
  <c r="OX12" i="1"/>
  <c r="OX11" i="1"/>
  <c r="OV113" i="1" l="1"/>
  <c r="OX62" i="1"/>
  <c r="OX112" i="1" s="1"/>
  <c r="PJ113" i="1"/>
  <c r="PD111" i="1"/>
  <c r="PE113" i="1"/>
  <c r="PB114" i="1"/>
  <c r="PB119" i="1" s="1"/>
  <c r="PD110" i="1"/>
  <c r="OX105" i="1"/>
  <c r="OX73" i="1"/>
  <c r="OY111" i="1"/>
  <c r="OX53" i="1"/>
  <c r="OV112" i="1"/>
  <c r="OY110" i="1"/>
  <c r="OV111" i="1"/>
  <c r="OV110" i="1"/>
  <c r="OV115" i="1"/>
  <c r="OX30" i="1"/>
  <c r="OX110" i="1" s="1"/>
  <c r="OR71" i="1"/>
  <c r="OL71" i="1"/>
  <c r="OF71" i="1"/>
  <c r="NZ71" i="1"/>
  <c r="NT71" i="1"/>
  <c r="NN71" i="1"/>
  <c r="NH71" i="1"/>
  <c r="NB71" i="1"/>
  <c r="MV71" i="1"/>
  <c r="MP71" i="1"/>
  <c r="MJ71" i="1"/>
  <c r="MD71" i="1"/>
  <c r="LX71" i="1"/>
  <c r="LR71" i="1"/>
  <c r="LL71" i="1"/>
  <c r="LF71" i="1"/>
  <c r="KZ71" i="1"/>
  <c r="KT71" i="1"/>
  <c r="KN71" i="1"/>
  <c r="KH71" i="1"/>
  <c r="KB71" i="1"/>
  <c r="JV71" i="1"/>
  <c r="JP71" i="1"/>
  <c r="JJ71" i="1"/>
  <c r="JD71" i="1"/>
  <c r="IX71" i="1"/>
  <c r="IR71" i="1"/>
  <c r="IL71" i="1"/>
  <c r="IF71" i="1"/>
  <c r="HZ71" i="1"/>
  <c r="HT71" i="1"/>
  <c r="HN71" i="1"/>
  <c r="HH71" i="1"/>
  <c r="HB71" i="1"/>
  <c r="GV71" i="1"/>
  <c r="GP71" i="1"/>
  <c r="GJ71" i="1"/>
  <c r="GD71" i="1"/>
  <c r="FX71" i="1"/>
  <c r="FR71" i="1"/>
  <c r="FL71" i="1"/>
  <c r="FF71" i="1"/>
  <c r="EZ71" i="1"/>
  <c r="ET71" i="1"/>
  <c r="EO71" i="1"/>
  <c r="EJ71" i="1"/>
  <c r="EE71" i="1"/>
  <c r="DZ71" i="1"/>
  <c r="DU71" i="1"/>
  <c r="DP71" i="1"/>
  <c r="DK71" i="1"/>
  <c r="DF71" i="1"/>
  <c r="CZ71" i="1"/>
  <c r="CU71" i="1"/>
  <c r="CP71" i="1"/>
  <c r="CK71" i="1"/>
  <c r="CF71" i="1"/>
  <c r="CA71" i="1"/>
  <c r="BV71" i="1"/>
  <c r="BQ71" i="1"/>
  <c r="BL71" i="1"/>
  <c r="BG71" i="1"/>
  <c r="BB71" i="1"/>
  <c r="AW71" i="1"/>
  <c r="AQ71" i="1"/>
  <c r="AK71" i="1"/>
  <c r="AF71" i="1"/>
  <c r="AA71" i="1"/>
  <c r="V71" i="1"/>
  <c r="Q71" i="1"/>
  <c r="M71" i="1"/>
  <c r="H71" i="1"/>
  <c r="OP117" i="1"/>
  <c r="OP116" i="1"/>
  <c r="OP105" i="1"/>
  <c r="OO105" i="1"/>
  <c r="OR97" i="1"/>
  <c r="OR96" i="1"/>
  <c r="OR95" i="1"/>
  <c r="OR94" i="1"/>
  <c r="OR93" i="1"/>
  <c r="OR92" i="1"/>
  <c r="OR91" i="1"/>
  <c r="OR90" i="1"/>
  <c r="OR89" i="1"/>
  <c r="OR88" i="1"/>
  <c r="OR87" i="1"/>
  <c r="OR86" i="1"/>
  <c r="OR85" i="1"/>
  <c r="OR84" i="1"/>
  <c r="OR83" i="1"/>
  <c r="OR82" i="1"/>
  <c r="OR81" i="1"/>
  <c r="OR80" i="1"/>
  <c r="OR79" i="1"/>
  <c r="OR78" i="1"/>
  <c r="OR77" i="1"/>
  <c r="OR76" i="1"/>
  <c r="OP73" i="1"/>
  <c r="OO73" i="1"/>
  <c r="OR72" i="1"/>
  <c r="OR70" i="1"/>
  <c r="OR69" i="1"/>
  <c r="OR68" i="1"/>
  <c r="OR67" i="1"/>
  <c r="OR66" i="1"/>
  <c r="OQ63" i="1"/>
  <c r="OP62" i="1"/>
  <c r="OS112" i="1" s="1"/>
  <c r="OO62" i="1"/>
  <c r="OR61" i="1"/>
  <c r="OR60" i="1"/>
  <c r="OR59" i="1"/>
  <c r="OR58" i="1"/>
  <c r="OR57" i="1"/>
  <c r="OR56" i="1"/>
  <c r="OP53" i="1"/>
  <c r="OO53" i="1"/>
  <c r="OR47" i="1"/>
  <c r="OR46" i="1"/>
  <c r="OR45" i="1"/>
  <c r="OR44" i="1"/>
  <c r="OR43" i="1"/>
  <c r="OR42" i="1"/>
  <c r="OR41" i="1"/>
  <c r="OR40" i="1"/>
  <c r="OR39" i="1"/>
  <c r="OR38" i="1"/>
  <c r="OR37" i="1"/>
  <c r="OR36" i="1"/>
  <c r="OR35" i="1"/>
  <c r="OR34" i="1"/>
  <c r="OR33" i="1"/>
  <c r="OP30" i="1"/>
  <c r="OO30" i="1"/>
  <c r="OR29" i="1"/>
  <c r="OR28" i="1"/>
  <c r="OR27" i="1"/>
  <c r="OR26" i="1"/>
  <c r="OR25" i="1"/>
  <c r="OR24" i="1"/>
  <c r="OR23" i="1"/>
  <c r="OR22" i="1"/>
  <c r="OR21" i="1"/>
  <c r="OR20" i="1"/>
  <c r="OR19" i="1"/>
  <c r="OR18" i="1"/>
  <c r="OR17" i="1"/>
  <c r="OR16" i="1"/>
  <c r="OR14" i="1"/>
  <c r="OR13" i="1"/>
  <c r="OR12" i="1"/>
  <c r="OR11" i="1"/>
  <c r="OP113" i="1" l="1"/>
  <c r="OX111" i="1"/>
  <c r="PD113" i="1"/>
  <c r="OY113" i="1"/>
  <c r="OV114" i="1"/>
  <c r="OV119" i="1" s="1"/>
  <c r="OR73" i="1"/>
  <c r="OS111" i="1"/>
  <c r="OR105" i="1"/>
  <c r="OS110" i="1"/>
  <c r="OR53" i="1"/>
  <c r="OP111" i="1"/>
  <c r="OP112" i="1"/>
  <c r="OP110" i="1"/>
  <c r="OP115" i="1"/>
  <c r="OR62" i="1"/>
  <c r="OR112" i="1" s="1"/>
  <c r="OR30" i="1"/>
  <c r="OJ117" i="1"/>
  <c r="OJ116" i="1"/>
  <c r="OJ105" i="1"/>
  <c r="OI105" i="1"/>
  <c r="OL97" i="1"/>
  <c r="OL96" i="1"/>
  <c r="OL95" i="1"/>
  <c r="OL94" i="1"/>
  <c r="OL93" i="1"/>
  <c r="OL92" i="1"/>
  <c r="OL91" i="1"/>
  <c r="OL90" i="1"/>
  <c r="OL89" i="1"/>
  <c r="OL88" i="1"/>
  <c r="OL87" i="1"/>
  <c r="OL86" i="1"/>
  <c r="OL85" i="1"/>
  <c r="OL84" i="1"/>
  <c r="OL83" i="1"/>
  <c r="OL82" i="1"/>
  <c r="OL81" i="1"/>
  <c r="OL80" i="1"/>
  <c r="OL79" i="1"/>
  <c r="OL78" i="1"/>
  <c r="OL77" i="1"/>
  <c r="OL76" i="1"/>
  <c r="OJ73" i="1"/>
  <c r="OI73" i="1"/>
  <c r="OL72" i="1"/>
  <c r="OL70" i="1"/>
  <c r="OL69" i="1"/>
  <c r="OL68" i="1"/>
  <c r="OL67" i="1"/>
  <c r="OL66" i="1"/>
  <c r="OK63" i="1"/>
  <c r="OJ62" i="1"/>
  <c r="OM112" i="1" s="1"/>
  <c r="OI62" i="1"/>
  <c r="OL61" i="1"/>
  <c r="OL60" i="1"/>
  <c r="OL59" i="1"/>
  <c r="OL58" i="1"/>
  <c r="OL57" i="1"/>
  <c r="OL56" i="1"/>
  <c r="OJ53" i="1"/>
  <c r="OI53" i="1"/>
  <c r="OL47" i="1"/>
  <c r="OL46" i="1"/>
  <c r="OL45" i="1"/>
  <c r="OL44" i="1"/>
  <c r="OL43" i="1"/>
  <c r="OL42" i="1"/>
  <c r="OL41" i="1"/>
  <c r="OL40" i="1"/>
  <c r="OL39" i="1"/>
  <c r="OL38" i="1"/>
  <c r="OL37" i="1"/>
  <c r="OL36" i="1"/>
  <c r="OL35" i="1"/>
  <c r="OL34" i="1"/>
  <c r="OL33" i="1"/>
  <c r="OJ30" i="1"/>
  <c r="OI30" i="1"/>
  <c r="OL29" i="1"/>
  <c r="OL28" i="1"/>
  <c r="OL27" i="1"/>
  <c r="OL26" i="1"/>
  <c r="OL25" i="1"/>
  <c r="OL24" i="1"/>
  <c r="OL23" i="1"/>
  <c r="OL22" i="1"/>
  <c r="OL21" i="1"/>
  <c r="OL20" i="1"/>
  <c r="OL19" i="1"/>
  <c r="OL18" i="1"/>
  <c r="OL17" i="1"/>
  <c r="OL16" i="1"/>
  <c r="OL14" i="1"/>
  <c r="OL13" i="1"/>
  <c r="OL12" i="1"/>
  <c r="OL11" i="1"/>
  <c r="OJ113" i="1" l="1"/>
  <c r="OR110" i="1"/>
  <c r="OX113" i="1"/>
  <c r="OS113" i="1"/>
  <c r="OR111" i="1"/>
  <c r="OP114" i="1"/>
  <c r="OP119" i="1" s="1"/>
  <c r="OM111" i="1"/>
  <c r="OL105" i="1"/>
  <c r="OL73" i="1"/>
  <c r="OM110" i="1"/>
  <c r="OL53" i="1"/>
  <c r="OL62" i="1"/>
  <c r="OL112" i="1" s="1"/>
  <c r="OJ112" i="1"/>
  <c r="OJ115" i="1"/>
  <c r="OJ111" i="1"/>
  <c r="OJ110" i="1"/>
  <c r="OL30" i="1"/>
  <c r="OF57" i="1"/>
  <c r="OR113" i="1" l="1"/>
  <c r="OL110" i="1"/>
  <c r="OM113" i="1"/>
  <c r="OL111" i="1"/>
  <c r="OJ114" i="1"/>
  <c r="OJ119" i="1" s="1"/>
  <c r="OC105" i="1"/>
  <c r="OL113" i="1" l="1"/>
  <c r="OD117" i="1"/>
  <c r="OD116" i="1"/>
  <c r="OD105" i="1"/>
  <c r="OF97" i="1"/>
  <c r="OF96" i="1"/>
  <c r="OF95" i="1"/>
  <c r="OF94" i="1"/>
  <c r="OF93" i="1"/>
  <c r="OF92" i="1"/>
  <c r="OF91" i="1"/>
  <c r="OF90" i="1"/>
  <c r="OF89" i="1"/>
  <c r="OF88" i="1"/>
  <c r="OF87" i="1"/>
  <c r="OF86" i="1"/>
  <c r="OF85" i="1"/>
  <c r="OF84" i="1"/>
  <c r="OF83" i="1"/>
  <c r="OF82" i="1"/>
  <c r="OF81" i="1"/>
  <c r="OF80" i="1"/>
  <c r="OF79" i="1"/>
  <c r="OF78" i="1"/>
  <c r="OF77" i="1"/>
  <c r="OF76" i="1"/>
  <c r="OD73" i="1"/>
  <c r="OC73" i="1"/>
  <c r="OF72" i="1"/>
  <c r="OF70" i="1"/>
  <c r="OF69" i="1"/>
  <c r="OF68" i="1"/>
  <c r="OF67" i="1"/>
  <c r="OF66" i="1"/>
  <c r="OE63" i="1"/>
  <c r="OD62" i="1"/>
  <c r="OG112" i="1" s="1"/>
  <c r="OC62" i="1"/>
  <c r="OF61" i="1"/>
  <c r="OF60" i="1"/>
  <c r="OF59" i="1"/>
  <c r="OF58" i="1"/>
  <c r="OF56" i="1"/>
  <c r="OD53" i="1"/>
  <c r="OC53" i="1"/>
  <c r="OF47" i="1"/>
  <c r="OF46" i="1"/>
  <c r="OF45" i="1"/>
  <c r="OF44" i="1"/>
  <c r="OF43" i="1"/>
  <c r="OF42" i="1"/>
  <c r="OF41" i="1"/>
  <c r="OF40" i="1"/>
  <c r="OF39" i="1"/>
  <c r="OF38" i="1"/>
  <c r="OF37" i="1"/>
  <c r="OF36" i="1"/>
  <c r="OF35" i="1"/>
  <c r="OF34" i="1"/>
  <c r="OF33" i="1"/>
  <c r="OD30" i="1"/>
  <c r="OC30" i="1"/>
  <c r="OF29" i="1"/>
  <c r="OF28" i="1"/>
  <c r="OF27" i="1"/>
  <c r="OF26" i="1"/>
  <c r="OF25" i="1"/>
  <c r="OF24" i="1"/>
  <c r="OF23" i="1"/>
  <c r="OF22" i="1"/>
  <c r="OF21" i="1"/>
  <c r="OF20" i="1"/>
  <c r="OF19" i="1"/>
  <c r="OF18" i="1"/>
  <c r="OF17" i="1"/>
  <c r="OF16" i="1"/>
  <c r="OF14" i="1"/>
  <c r="OF13" i="1"/>
  <c r="OF12" i="1"/>
  <c r="OF11" i="1"/>
  <c r="OD113" i="1" l="1"/>
  <c r="OG110" i="1"/>
  <c r="OF62" i="1"/>
  <c r="OF112" i="1" s="1"/>
  <c r="OF105" i="1"/>
  <c r="OG111" i="1"/>
  <c r="OF73" i="1"/>
  <c r="OD112" i="1"/>
  <c r="OD110" i="1"/>
  <c r="OF53" i="1"/>
  <c r="OD111" i="1"/>
  <c r="OD115" i="1"/>
  <c r="OF30" i="1"/>
  <c r="NX116" i="1"/>
  <c r="OG113" i="1" l="1"/>
  <c r="OF110" i="1"/>
  <c r="OF111" i="1"/>
  <c r="OD114" i="1"/>
  <c r="OD119" i="1" s="1"/>
  <c r="NX53" i="1"/>
  <c r="NW30" i="1"/>
  <c r="NZ58" i="1"/>
  <c r="NZ34" i="1"/>
  <c r="NX117" i="1"/>
  <c r="NX105" i="1"/>
  <c r="NW105" i="1"/>
  <c r="NZ97" i="1"/>
  <c r="NZ96" i="1"/>
  <c r="NZ95" i="1"/>
  <c r="NZ94" i="1"/>
  <c r="NZ93" i="1"/>
  <c r="NZ92" i="1"/>
  <c r="NZ91" i="1"/>
  <c r="NZ90" i="1"/>
  <c r="NZ89" i="1"/>
  <c r="NZ88" i="1"/>
  <c r="NZ87" i="1"/>
  <c r="NZ86" i="1"/>
  <c r="NZ85" i="1"/>
  <c r="NZ84" i="1"/>
  <c r="NZ83" i="1"/>
  <c r="NZ82" i="1"/>
  <c r="NZ81" i="1"/>
  <c r="NZ80" i="1"/>
  <c r="NZ79" i="1"/>
  <c r="NZ78" i="1"/>
  <c r="NZ77" i="1"/>
  <c r="NZ76" i="1"/>
  <c r="NX73" i="1"/>
  <c r="NW73" i="1"/>
  <c r="NZ72" i="1"/>
  <c r="NZ70" i="1"/>
  <c r="NZ69" i="1"/>
  <c r="NZ68" i="1"/>
  <c r="NZ67" i="1"/>
  <c r="NZ66" i="1"/>
  <c r="NY63" i="1"/>
  <c r="NX62" i="1"/>
  <c r="OA112" i="1" s="1"/>
  <c r="NW62" i="1"/>
  <c r="NZ61" i="1"/>
  <c r="NZ60" i="1"/>
  <c r="NZ59" i="1"/>
  <c r="NZ57" i="1"/>
  <c r="NZ56" i="1"/>
  <c r="NW53" i="1"/>
  <c r="NZ47" i="1"/>
  <c r="NZ46" i="1"/>
  <c r="NZ45" i="1"/>
  <c r="NZ44" i="1"/>
  <c r="NZ43" i="1"/>
  <c r="NZ42" i="1"/>
  <c r="NZ41" i="1"/>
  <c r="NZ40" i="1"/>
  <c r="NZ39" i="1"/>
  <c r="NZ38" i="1"/>
  <c r="NZ37" i="1"/>
  <c r="NZ36" i="1"/>
  <c r="NZ35" i="1"/>
  <c r="NZ33" i="1"/>
  <c r="NX30" i="1"/>
  <c r="NZ29" i="1"/>
  <c r="NZ28" i="1"/>
  <c r="NZ27" i="1"/>
  <c r="NZ26" i="1"/>
  <c r="NZ25" i="1"/>
  <c r="NZ24" i="1"/>
  <c r="NZ23" i="1"/>
  <c r="NZ22" i="1"/>
  <c r="NZ21" i="1"/>
  <c r="NZ20" i="1"/>
  <c r="NZ19" i="1"/>
  <c r="NZ18" i="1"/>
  <c r="NZ17" i="1"/>
  <c r="NZ16" i="1"/>
  <c r="NZ14" i="1"/>
  <c r="NZ13" i="1"/>
  <c r="NZ12" i="1"/>
  <c r="NZ11" i="1"/>
  <c r="NX113" i="1" l="1"/>
  <c r="OF113" i="1"/>
  <c r="NX110" i="1"/>
  <c r="NX112" i="1"/>
  <c r="OA110" i="1"/>
  <c r="NZ73" i="1"/>
  <c r="OA111" i="1"/>
  <c r="NZ105" i="1"/>
  <c r="NZ53" i="1"/>
  <c r="NZ62" i="1"/>
  <c r="NZ112" i="1" s="1"/>
  <c r="NX111" i="1"/>
  <c r="NX115" i="1"/>
  <c r="NZ30" i="1"/>
  <c r="NT57" i="1"/>
  <c r="NZ110" i="1" l="1"/>
  <c r="OA113" i="1"/>
  <c r="NX114" i="1"/>
  <c r="NX119" i="1" s="1"/>
  <c r="NZ111" i="1"/>
  <c r="NT72" i="1"/>
  <c r="NT70" i="1"/>
  <c r="NT69" i="1"/>
  <c r="NT68" i="1"/>
  <c r="NT67" i="1"/>
  <c r="NT66" i="1"/>
  <c r="NN72" i="1"/>
  <c r="NN70" i="1"/>
  <c r="NN69" i="1"/>
  <c r="NN68" i="1"/>
  <c r="NN67" i="1"/>
  <c r="NN66" i="1"/>
  <c r="NH72" i="1"/>
  <c r="NH70" i="1"/>
  <c r="NH69" i="1"/>
  <c r="NH68" i="1"/>
  <c r="NH67" i="1"/>
  <c r="NH66" i="1"/>
  <c r="NB72" i="1"/>
  <c r="NB70" i="1"/>
  <c r="NB69" i="1"/>
  <c r="NB68" i="1"/>
  <c r="NB67" i="1"/>
  <c r="NB66" i="1"/>
  <c r="NZ113" i="1" l="1"/>
  <c r="NR117" i="1"/>
  <c r="NR116" i="1"/>
  <c r="NR105" i="1"/>
  <c r="NQ105" i="1"/>
  <c r="NT97" i="1"/>
  <c r="NT96" i="1"/>
  <c r="NL117" i="1"/>
  <c r="NL116" i="1"/>
  <c r="NK105" i="1"/>
  <c r="NL105" i="1"/>
  <c r="NN97" i="1"/>
  <c r="NN96" i="1"/>
  <c r="NF117" i="1" l="1"/>
  <c r="NF116" i="1"/>
  <c r="NH96" i="1"/>
  <c r="NH97" i="1"/>
  <c r="NE105" i="1"/>
  <c r="NF105" i="1"/>
  <c r="NT95" i="1" l="1"/>
  <c r="NT94" i="1"/>
  <c r="NT93" i="1"/>
  <c r="NT92" i="1"/>
  <c r="NT91" i="1"/>
  <c r="NT90" i="1"/>
  <c r="NT89" i="1"/>
  <c r="NT88" i="1"/>
  <c r="NT87" i="1"/>
  <c r="NT86" i="1"/>
  <c r="NT85" i="1"/>
  <c r="NT84" i="1"/>
  <c r="NT83" i="1"/>
  <c r="NT82" i="1"/>
  <c r="NT81" i="1"/>
  <c r="NT80" i="1"/>
  <c r="NT79" i="1"/>
  <c r="NT78" i="1"/>
  <c r="NT77" i="1"/>
  <c r="NT76" i="1"/>
  <c r="NR73" i="1"/>
  <c r="NQ73" i="1"/>
  <c r="NS63" i="1"/>
  <c r="NR62" i="1"/>
  <c r="NU112" i="1" s="1"/>
  <c r="NQ62" i="1"/>
  <c r="NT61" i="1"/>
  <c r="NT60" i="1"/>
  <c r="NT59" i="1"/>
  <c r="NT58" i="1"/>
  <c r="NT56" i="1"/>
  <c r="NR53" i="1"/>
  <c r="NU111" i="1" s="1"/>
  <c r="NQ53" i="1"/>
  <c r="NT47" i="1"/>
  <c r="NT46" i="1"/>
  <c r="NT45" i="1"/>
  <c r="NT44" i="1"/>
  <c r="NT43" i="1"/>
  <c r="NT42" i="1"/>
  <c r="NT41" i="1"/>
  <c r="NT40" i="1"/>
  <c r="NT39" i="1"/>
  <c r="NT38" i="1"/>
  <c r="NT37" i="1"/>
  <c r="NT36" i="1"/>
  <c r="NT35" i="1"/>
  <c r="NT34" i="1"/>
  <c r="NT33" i="1"/>
  <c r="NR30" i="1"/>
  <c r="NQ30" i="1"/>
  <c r="NT29" i="1"/>
  <c r="NT28" i="1"/>
  <c r="NT27" i="1"/>
  <c r="NT26" i="1"/>
  <c r="NT25" i="1"/>
  <c r="NT24" i="1"/>
  <c r="NT23" i="1"/>
  <c r="NT22" i="1"/>
  <c r="NT21" i="1"/>
  <c r="NT20" i="1"/>
  <c r="NT19" i="1"/>
  <c r="NT18" i="1"/>
  <c r="NT17" i="1"/>
  <c r="NT16" i="1"/>
  <c r="NT14" i="1"/>
  <c r="NT13" i="1"/>
  <c r="NT12" i="1"/>
  <c r="NT11" i="1"/>
  <c r="NN95" i="1"/>
  <c r="NN94" i="1"/>
  <c r="NN93" i="1"/>
  <c r="NN92" i="1"/>
  <c r="NN91" i="1"/>
  <c r="NN90" i="1"/>
  <c r="NN89" i="1"/>
  <c r="NN88" i="1"/>
  <c r="NN87" i="1"/>
  <c r="NN86" i="1"/>
  <c r="NN85" i="1"/>
  <c r="NN84" i="1"/>
  <c r="NN83" i="1"/>
  <c r="NN82" i="1"/>
  <c r="NN81" i="1"/>
  <c r="NN80" i="1"/>
  <c r="NN79" i="1"/>
  <c r="NN78" i="1"/>
  <c r="NN77" i="1"/>
  <c r="NN76" i="1"/>
  <c r="NL73" i="1"/>
  <c r="NK73" i="1"/>
  <c r="NM63" i="1"/>
  <c r="NL62" i="1"/>
  <c r="NO112" i="1" s="1"/>
  <c r="NK62" i="1"/>
  <c r="NN61" i="1"/>
  <c r="NN60" i="1"/>
  <c r="NN59" i="1"/>
  <c r="NN58" i="1"/>
  <c r="NN57" i="1"/>
  <c r="NN56" i="1"/>
  <c r="NL53" i="1"/>
  <c r="NO111" i="1" s="1"/>
  <c r="NK53" i="1"/>
  <c r="NN47" i="1"/>
  <c r="NN46" i="1"/>
  <c r="NN45" i="1"/>
  <c r="NN44" i="1"/>
  <c r="NN43" i="1"/>
  <c r="NN42" i="1"/>
  <c r="NN41" i="1"/>
  <c r="NN40" i="1"/>
  <c r="NN39" i="1"/>
  <c r="NN38" i="1"/>
  <c r="NN37" i="1"/>
  <c r="NN36" i="1"/>
  <c r="NN35" i="1"/>
  <c r="NN34" i="1"/>
  <c r="NN33" i="1"/>
  <c r="NL30" i="1"/>
  <c r="NK30" i="1"/>
  <c r="NN29" i="1"/>
  <c r="NN28" i="1"/>
  <c r="NN27" i="1"/>
  <c r="NN26" i="1"/>
  <c r="NN25" i="1"/>
  <c r="NN24" i="1"/>
  <c r="NN23" i="1"/>
  <c r="NN22" i="1"/>
  <c r="NN21" i="1"/>
  <c r="NN20" i="1"/>
  <c r="NN19" i="1"/>
  <c r="NN18" i="1"/>
  <c r="NN17" i="1"/>
  <c r="NN16" i="1"/>
  <c r="NN14" i="1"/>
  <c r="NN13" i="1"/>
  <c r="NN12" i="1"/>
  <c r="NN11" i="1"/>
  <c r="NH95" i="1"/>
  <c r="NH94" i="1"/>
  <c r="NH93" i="1"/>
  <c r="NH92" i="1"/>
  <c r="NH91" i="1"/>
  <c r="NH90" i="1"/>
  <c r="NH89" i="1"/>
  <c r="NH88" i="1"/>
  <c r="NH87" i="1"/>
  <c r="NH86" i="1"/>
  <c r="NH85" i="1"/>
  <c r="NH84" i="1"/>
  <c r="NH83" i="1"/>
  <c r="NH82" i="1"/>
  <c r="NH81" i="1"/>
  <c r="NH80" i="1"/>
  <c r="NH79" i="1"/>
  <c r="NH78" i="1"/>
  <c r="NH77" i="1"/>
  <c r="NH76" i="1"/>
  <c r="NF73" i="1"/>
  <c r="NE73" i="1"/>
  <c r="NG63" i="1"/>
  <c r="NF62" i="1"/>
  <c r="NI112" i="1" s="1"/>
  <c r="NE62" i="1"/>
  <c r="NH61" i="1"/>
  <c r="NH60" i="1"/>
  <c r="NH59" i="1"/>
  <c r="NH58" i="1"/>
  <c r="NH57" i="1"/>
  <c r="NH56" i="1"/>
  <c r="NF53" i="1"/>
  <c r="NI111" i="1" s="1"/>
  <c r="NE53" i="1"/>
  <c r="NH47" i="1"/>
  <c r="NH46" i="1"/>
  <c r="NH45" i="1"/>
  <c r="NH44" i="1"/>
  <c r="NH43" i="1"/>
  <c r="NH42" i="1"/>
  <c r="NH41" i="1"/>
  <c r="NH40" i="1"/>
  <c r="NH39" i="1"/>
  <c r="NH38" i="1"/>
  <c r="NH37" i="1"/>
  <c r="NH36" i="1"/>
  <c r="NH35" i="1"/>
  <c r="NH34" i="1"/>
  <c r="NH33" i="1"/>
  <c r="NF30" i="1"/>
  <c r="NE30" i="1"/>
  <c r="NH29" i="1"/>
  <c r="NH28" i="1"/>
  <c r="NH27" i="1"/>
  <c r="NH26" i="1"/>
  <c r="NH25" i="1"/>
  <c r="NH24" i="1"/>
  <c r="NH23" i="1"/>
  <c r="NH22" i="1"/>
  <c r="NH21" i="1"/>
  <c r="NH20" i="1"/>
  <c r="NH19" i="1"/>
  <c r="NH18" i="1"/>
  <c r="NH17" i="1"/>
  <c r="NH16" i="1"/>
  <c r="NH14" i="1"/>
  <c r="NH13" i="1"/>
  <c r="NH12" i="1"/>
  <c r="NH11" i="1"/>
  <c r="NR113" i="1" l="1"/>
  <c r="NT105" i="1"/>
  <c r="NL113" i="1"/>
  <c r="NN105" i="1"/>
  <c r="NF113" i="1"/>
  <c r="NI110" i="1"/>
  <c r="NI113" i="1" s="1"/>
  <c r="NH62" i="1"/>
  <c r="NH112" i="1" s="1"/>
  <c r="NH105" i="1"/>
  <c r="NL110" i="1"/>
  <c r="NL111" i="1"/>
  <c r="NO110" i="1"/>
  <c r="NO113" i="1" s="1"/>
  <c r="NN62" i="1"/>
  <c r="NN112" i="1" s="1"/>
  <c r="NR110" i="1"/>
  <c r="NR111" i="1"/>
  <c r="NU110" i="1"/>
  <c r="NU113" i="1" s="1"/>
  <c r="NT62" i="1"/>
  <c r="NT112" i="1" s="1"/>
  <c r="NL112" i="1"/>
  <c r="NN53" i="1"/>
  <c r="NN73" i="1"/>
  <c r="NL115" i="1"/>
  <c r="NR112" i="1"/>
  <c r="NT53" i="1"/>
  <c r="NT73" i="1"/>
  <c r="NR115" i="1"/>
  <c r="NH73" i="1"/>
  <c r="NH53" i="1"/>
  <c r="NF112" i="1"/>
  <c r="NF115" i="1"/>
  <c r="NF111" i="1"/>
  <c r="NF110" i="1"/>
  <c r="NT30" i="1"/>
  <c r="NN30" i="1"/>
  <c r="NH30" i="1"/>
  <c r="MZ116" i="1"/>
  <c r="MY105" i="1"/>
  <c r="NN110" i="1" l="1"/>
  <c r="NL114" i="1"/>
  <c r="NL119" i="1" s="1"/>
  <c r="NH110" i="1"/>
  <c r="NT110" i="1"/>
  <c r="NH111" i="1"/>
  <c r="NN111" i="1"/>
  <c r="NR114" i="1"/>
  <c r="NR119" i="1" s="1"/>
  <c r="NT111" i="1"/>
  <c r="NF114" i="1"/>
  <c r="NF119" i="1" s="1"/>
  <c r="MZ117" i="1"/>
  <c r="MZ105" i="1"/>
  <c r="NB95" i="1"/>
  <c r="NB94" i="1"/>
  <c r="NB93" i="1"/>
  <c r="NB92" i="1"/>
  <c r="NB91" i="1"/>
  <c r="NB90" i="1"/>
  <c r="NB89" i="1"/>
  <c r="NB88" i="1"/>
  <c r="NB87" i="1"/>
  <c r="NB86" i="1"/>
  <c r="NB85" i="1"/>
  <c r="NB84" i="1"/>
  <c r="NB83" i="1"/>
  <c r="NB82" i="1"/>
  <c r="NB81" i="1"/>
  <c r="NB80" i="1"/>
  <c r="NB79" i="1"/>
  <c r="NB78" i="1"/>
  <c r="NB77" i="1"/>
  <c r="NB76" i="1"/>
  <c r="MZ73" i="1"/>
  <c r="MY73" i="1"/>
  <c r="NA63" i="1"/>
  <c r="MZ62" i="1"/>
  <c r="NC112" i="1" s="1"/>
  <c r="MY62" i="1"/>
  <c r="NB61" i="1"/>
  <c r="NB60" i="1"/>
  <c r="NB59" i="1"/>
  <c r="NB58" i="1"/>
  <c r="NB57" i="1"/>
  <c r="NB56" i="1"/>
  <c r="MZ53" i="1"/>
  <c r="MY53" i="1"/>
  <c r="NB47" i="1"/>
  <c r="NB46" i="1"/>
  <c r="NB45" i="1"/>
  <c r="NB44" i="1"/>
  <c r="NB43" i="1"/>
  <c r="NB42" i="1"/>
  <c r="NB41" i="1"/>
  <c r="NB40" i="1"/>
  <c r="NB39" i="1"/>
  <c r="NB38" i="1"/>
  <c r="NB37" i="1"/>
  <c r="NB36" i="1"/>
  <c r="NB35" i="1"/>
  <c r="NB34" i="1"/>
  <c r="NB33" i="1"/>
  <c r="MZ30" i="1"/>
  <c r="MY30" i="1"/>
  <c r="NB29" i="1"/>
  <c r="NB28" i="1"/>
  <c r="NB27" i="1"/>
  <c r="NB26" i="1"/>
  <c r="NB25" i="1"/>
  <c r="NB24" i="1"/>
  <c r="NB23" i="1"/>
  <c r="NB22" i="1"/>
  <c r="NB21" i="1"/>
  <c r="NB20" i="1"/>
  <c r="NB19" i="1"/>
  <c r="NB18" i="1"/>
  <c r="NB17" i="1"/>
  <c r="NB16" i="1"/>
  <c r="NB14" i="1"/>
  <c r="NB13" i="1"/>
  <c r="NB12" i="1"/>
  <c r="NB11" i="1"/>
  <c r="KZ12" i="1"/>
  <c r="KZ13" i="1"/>
  <c r="KZ11" i="1"/>
  <c r="KZ57" i="1"/>
  <c r="KZ33" i="1"/>
  <c r="KZ26" i="1"/>
  <c r="IF57" i="1"/>
  <c r="MT116" i="1"/>
  <c r="MV84" i="1"/>
  <c r="MV83" i="1"/>
  <c r="MV82" i="1"/>
  <c r="MV81" i="1"/>
  <c r="MV80" i="1"/>
  <c r="MV79" i="1"/>
  <c r="MV78" i="1"/>
  <c r="MV77" i="1"/>
  <c r="MP38" i="1"/>
  <c r="MP37" i="1"/>
  <c r="MP36" i="1"/>
  <c r="MP35" i="1"/>
  <c r="MP34" i="1"/>
  <c r="MP33" i="1"/>
  <c r="MV37" i="1"/>
  <c r="MV36" i="1"/>
  <c r="MV35" i="1"/>
  <c r="MV34" i="1"/>
  <c r="MV33" i="1"/>
  <c r="MP11" i="1"/>
  <c r="MT117" i="1"/>
  <c r="MT105" i="1"/>
  <c r="MS105" i="1"/>
  <c r="MV95" i="1"/>
  <c r="MV94" i="1"/>
  <c r="MV93" i="1"/>
  <c r="MV92" i="1"/>
  <c r="MV91" i="1"/>
  <c r="MV90" i="1"/>
  <c r="MV89" i="1"/>
  <c r="MV88" i="1"/>
  <c r="MV87" i="1"/>
  <c r="MV86" i="1"/>
  <c r="MV85" i="1"/>
  <c r="MV76" i="1"/>
  <c r="MT73" i="1"/>
  <c r="MS73" i="1"/>
  <c r="MV72" i="1"/>
  <c r="MV70" i="1"/>
  <c r="MV69" i="1"/>
  <c r="MV68" i="1"/>
  <c r="MV67" i="1"/>
  <c r="MV66" i="1"/>
  <c r="MU63" i="1"/>
  <c r="MT62" i="1"/>
  <c r="MW112" i="1" s="1"/>
  <c r="MS62" i="1"/>
  <c r="MV61" i="1"/>
  <c r="MV60" i="1"/>
  <c r="MV59" i="1"/>
  <c r="MV58" i="1"/>
  <c r="MV57" i="1"/>
  <c r="MV56" i="1"/>
  <c r="MT53" i="1"/>
  <c r="MS53" i="1"/>
  <c r="MV47" i="1"/>
  <c r="MV46" i="1"/>
  <c r="MV45" i="1"/>
  <c r="MV44" i="1"/>
  <c r="MV43" i="1"/>
  <c r="MV42" i="1"/>
  <c r="MV41" i="1"/>
  <c r="MV40" i="1"/>
  <c r="MV39" i="1"/>
  <c r="MV38" i="1"/>
  <c r="MT30" i="1"/>
  <c r="MS30" i="1"/>
  <c r="MV29" i="1"/>
  <c r="MV28" i="1"/>
  <c r="MV27" i="1"/>
  <c r="MV26" i="1"/>
  <c r="MV25" i="1"/>
  <c r="MV24" i="1"/>
  <c r="MV23" i="1"/>
  <c r="MV22" i="1"/>
  <c r="MV21" i="1"/>
  <c r="MV20" i="1"/>
  <c r="MV19" i="1"/>
  <c r="MV18" i="1"/>
  <c r="MV17" i="1"/>
  <c r="MV16" i="1"/>
  <c r="MV14" i="1"/>
  <c r="MV13" i="1"/>
  <c r="MV12" i="1"/>
  <c r="MV11" i="1"/>
  <c r="NN113" i="1" l="1"/>
  <c r="NH113" i="1"/>
  <c r="MZ111" i="1"/>
  <c r="MZ112" i="1"/>
  <c r="NC111" i="1"/>
  <c r="NT113" i="1"/>
  <c r="MZ110" i="1"/>
  <c r="NC110" i="1"/>
  <c r="NB73" i="1"/>
  <c r="NB53" i="1"/>
  <c r="NB62" i="1"/>
  <c r="NB112" i="1" s="1"/>
  <c r="NB105" i="1"/>
  <c r="MZ115" i="1"/>
  <c r="NB30" i="1"/>
  <c r="MZ113" i="1"/>
  <c r="MT111" i="1"/>
  <c r="MT112" i="1"/>
  <c r="MT110" i="1"/>
  <c r="MW110" i="1"/>
  <c r="MW111" i="1"/>
  <c r="MV73" i="1"/>
  <c r="MV105" i="1"/>
  <c r="MV53" i="1"/>
  <c r="MV62" i="1"/>
  <c r="MV112" i="1" s="1"/>
  <c r="MT115" i="1"/>
  <c r="MV30" i="1"/>
  <c r="MT113" i="1"/>
  <c r="NC113" i="1" l="1"/>
  <c r="NB110" i="1"/>
  <c r="NB111" i="1"/>
  <c r="MZ114" i="1"/>
  <c r="MZ119" i="1" s="1"/>
  <c r="MV110" i="1"/>
  <c r="MV111" i="1"/>
  <c r="MW113" i="1"/>
  <c r="MT114" i="1"/>
  <c r="MT119" i="1" s="1"/>
  <c r="NB113" i="1" l="1"/>
  <c r="MV113" i="1"/>
  <c r="MK12" i="1"/>
  <c r="MN117" i="1"/>
  <c r="MN116" i="1"/>
  <c r="MP95" i="1" l="1"/>
  <c r="MP94" i="1"/>
  <c r="MP93" i="1"/>
  <c r="MP92" i="1"/>
  <c r="MP91" i="1"/>
  <c r="MP90" i="1"/>
  <c r="MP89" i="1"/>
  <c r="MP88" i="1"/>
  <c r="MP87" i="1"/>
  <c r="MP86" i="1"/>
  <c r="MP85" i="1"/>
  <c r="MP84" i="1"/>
  <c r="MP83" i="1"/>
  <c r="MP66" i="1"/>
  <c r="MP57" i="1" l="1"/>
  <c r="MJ57" i="1"/>
  <c r="MP47" i="1"/>
  <c r="MP46" i="1"/>
  <c r="MP45" i="1"/>
  <c r="MP44" i="1"/>
  <c r="MP43" i="1"/>
  <c r="MP42" i="1"/>
  <c r="MP41" i="1"/>
  <c r="MP40" i="1"/>
  <c r="MP39" i="1"/>
  <c r="MP20" i="1"/>
  <c r="MN105" i="1" l="1"/>
  <c r="MM105" i="1"/>
  <c r="MP82" i="1"/>
  <c r="MP81" i="1"/>
  <c r="MP80" i="1"/>
  <c r="MP79" i="1"/>
  <c r="MP78" i="1"/>
  <c r="MP77" i="1"/>
  <c r="MP76" i="1"/>
  <c r="MN73" i="1"/>
  <c r="MM73" i="1"/>
  <c r="MP72" i="1"/>
  <c r="MP70" i="1"/>
  <c r="MP69" i="1"/>
  <c r="MP68" i="1"/>
  <c r="MP67" i="1"/>
  <c r="MO63" i="1"/>
  <c r="MN62" i="1"/>
  <c r="MQ112" i="1" s="1"/>
  <c r="MM62" i="1"/>
  <c r="MP61" i="1"/>
  <c r="MP60" i="1"/>
  <c r="MP59" i="1"/>
  <c r="MP58" i="1"/>
  <c r="MP56" i="1"/>
  <c r="MN53" i="1"/>
  <c r="MQ111" i="1" s="1"/>
  <c r="MM53" i="1"/>
  <c r="MN30" i="1"/>
  <c r="MM30" i="1"/>
  <c r="MP29" i="1"/>
  <c r="MP28" i="1"/>
  <c r="MP27" i="1"/>
  <c r="MP26" i="1"/>
  <c r="MP25" i="1"/>
  <c r="MP24" i="1"/>
  <c r="MP23" i="1"/>
  <c r="MP22" i="1"/>
  <c r="MP21" i="1"/>
  <c r="MP19" i="1"/>
  <c r="MP18" i="1"/>
  <c r="MP17" i="1"/>
  <c r="MP16" i="1"/>
  <c r="MP14" i="1"/>
  <c r="MP13" i="1"/>
  <c r="MP12" i="1"/>
  <c r="MK14" i="1"/>
  <c r="MK13" i="1"/>
  <c r="MJ77" i="1"/>
  <c r="MH116" i="1"/>
  <c r="MP73" i="1" l="1"/>
  <c r="MQ110" i="1"/>
  <c r="MQ113" i="1" s="1"/>
  <c r="MN111" i="1"/>
  <c r="MN112" i="1"/>
  <c r="MN115" i="1"/>
  <c r="MN110" i="1"/>
  <c r="MN113" i="1"/>
  <c r="MP105" i="1"/>
  <c r="MP53" i="1"/>
  <c r="MP62" i="1"/>
  <c r="MP112" i="1" s="1"/>
  <c r="MP30" i="1"/>
  <c r="MH117" i="1"/>
  <c r="MJ91" i="1"/>
  <c r="MJ84" i="1"/>
  <c r="MJ85" i="1"/>
  <c r="MJ86" i="1"/>
  <c r="MJ87" i="1"/>
  <c r="MJ88" i="1"/>
  <c r="MJ89" i="1"/>
  <c r="MJ90" i="1"/>
  <c r="MJ92" i="1"/>
  <c r="MJ93" i="1"/>
  <c r="MJ94" i="1"/>
  <c r="MJ95" i="1"/>
  <c r="MJ78" i="1"/>
  <c r="MJ79" i="1"/>
  <c r="MJ80" i="1"/>
  <c r="MJ81" i="1"/>
  <c r="MJ82" i="1"/>
  <c r="MJ83" i="1"/>
  <c r="MJ33" i="1"/>
  <c r="MJ34" i="1"/>
  <c r="MJ35" i="1"/>
  <c r="MJ36" i="1"/>
  <c r="MJ37" i="1"/>
  <c r="MJ38" i="1"/>
  <c r="MJ39" i="1"/>
  <c r="MJ40" i="1"/>
  <c r="MJ41" i="1"/>
  <c r="MJ42" i="1"/>
  <c r="MJ43" i="1"/>
  <c r="MJ44" i="1"/>
  <c r="MJ45" i="1"/>
  <c r="MJ46" i="1"/>
  <c r="MJ47" i="1"/>
  <c r="MP110" i="1" l="1"/>
  <c r="MP111" i="1"/>
  <c r="MN114" i="1"/>
  <c r="MN119" i="1" s="1"/>
  <c r="MJ29" i="1"/>
  <c r="MJ11" i="1"/>
  <c r="MH105" i="1"/>
  <c r="MG105" i="1"/>
  <c r="MJ76" i="1"/>
  <c r="MJ105" i="1" s="1"/>
  <c r="MH73" i="1"/>
  <c r="MG73" i="1"/>
  <c r="MJ72" i="1"/>
  <c r="MJ70" i="1"/>
  <c r="MJ69" i="1"/>
  <c r="MJ68" i="1"/>
  <c r="MJ67" i="1"/>
  <c r="MJ66" i="1"/>
  <c r="MI63" i="1"/>
  <c r="MH62" i="1"/>
  <c r="MK112" i="1" s="1"/>
  <c r="MG62" i="1"/>
  <c r="MJ61" i="1"/>
  <c r="MJ60" i="1"/>
  <c r="MJ59" i="1"/>
  <c r="MJ58" i="1"/>
  <c r="MJ56" i="1"/>
  <c r="MH53" i="1"/>
  <c r="MG53" i="1"/>
  <c r="MH30" i="1"/>
  <c r="MG30" i="1"/>
  <c r="MJ28" i="1"/>
  <c r="MJ27" i="1"/>
  <c r="MJ26" i="1"/>
  <c r="MJ25" i="1"/>
  <c r="MJ24" i="1"/>
  <c r="MJ23" i="1"/>
  <c r="MJ22" i="1"/>
  <c r="MJ21" i="1"/>
  <c r="MJ20" i="1"/>
  <c r="MJ19" i="1"/>
  <c r="MJ18" i="1"/>
  <c r="MJ17" i="1"/>
  <c r="MJ16" i="1"/>
  <c r="MJ14" i="1"/>
  <c r="MJ13" i="1"/>
  <c r="MJ12" i="1"/>
  <c r="MB117" i="1"/>
  <c r="MB116" i="1"/>
  <c r="MD94" i="1"/>
  <c r="MD78" i="1"/>
  <c r="MD79" i="1"/>
  <c r="MD80" i="1"/>
  <c r="MD81" i="1"/>
  <c r="MD82" i="1"/>
  <c r="MD83" i="1"/>
  <c r="MD84" i="1"/>
  <c r="MD85" i="1"/>
  <c r="MD86" i="1"/>
  <c r="MD87" i="1"/>
  <c r="MD88" i="1"/>
  <c r="MD89" i="1"/>
  <c r="MD90" i="1"/>
  <c r="MD91" i="1"/>
  <c r="MD92" i="1"/>
  <c r="MD93" i="1"/>
  <c r="MD95" i="1"/>
  <c r="MD77" i="1"/>
  <c r="MD68" i="1"/>
  <c r="MD57" i="1"/>
  <c r="MD34" i="1"/>
  <c r="MD11" i="1"/>
  <c r="MD33" i="1"/>
  <c r="LR79" i="1"/>
  <c r="LR80" i="1"/>
  <c r="LR81" i="1"/>
  <c r="LR82" i="1"/>
  <c r="LR83" i="1"/>
  <c r="LR84" i="1"/>
  <c r="LR85" i="1"/>
  <c r="LR86" i="1"/>
  <c r="LR87" i="1"/>
  <c r="LR88" i="1"/>
  <c r="LR89" i="1"/>
  <c r="LR90" i="1"/>
  <c r="LR91" i="1"/>
  <c r="LR92" i="1"/>
  <c r="LR93" i="1"/>
  <c r="LR94" i="1"/>
  <c r="LR77" i="1"/>
  <c r="LR78" i="1"/>
  <c r="LX78" i="1"/>
  <c r="LX79" i="1"/>
  <c r="LX80" i="1"/>
  <c r="LX81" i="1"/>
  <c r="LX82" i="1"/>
  <c r="LX83" i="1"/>
  <c r="LX84" i="1"/>
  <c r="LX85" i="1"/>
  <c r="LX86" i="1"/>
  <c r="LX87" i="1"/>
  <c r="LX88" i="1"/>
  <c r="LX89" i="1"/>
  <c r="LX90" i="1"/>
  <c r="LX91" i="1"/>
  <c r="LX92" i="1"/>
  <c r="LX93" i="1"/>
  <c r="LX94" i="1"/>
  <c r="LX77" i="1"/>
  <c r="MD67" i="1"/>
  <c r="MD46" i="1"/>
  <c r="MB105" i="1"/>
  <c r="MA105" i="1"/>
  <c r="MD35" i="1"/>
  <c r="MD36" i="1"/>
  <c r="MD37" i="1"/>
  <c r="MD38" i="1"/>
  <c r="MD39" i="1"/>
  <c r="MD40" i="1"/>
  <c r="MD41" i="1"/>
  <c r="MD42" i="1"/>
  <c r="MD43" i="1"/>
  <c r="MD44" i="1"/>
  <c r="MD45" i="1"/>
  <c r="MD47" i="1"/>
  <c r="MD76" i="1"/>
  <c r="MB73" i="1"/>
  <c r="MA73" i="1"/>
  <c r="MD72" i="1"/>
  <c r="MD70" i="1"/>
  <c r="MD69" i="1"/>
  <c r="MD66" i="1"/>
  <c r="MC63" i="1"/>
  <c r="MB62" i="1"/>
  <c r="ME112" i="1" s="1"/>
  <c r="MA62" i="1"/>
  <c r="MD61" i="1"/>
  <c r="MD60" i="1"/>
  <c r="MD59" i="1"/>
  <c r="MD58" i="1"/>
  <c r="MD56" i="1"/>
  <c r="MB53" i="1"/>
  <c r="MA53" i="1"/>
  <c r="MB30" i="1"/>
  <c r="MA30" i="1"/>
  <c r="MD29" i="1"/>
  <c r="MD28" i="1"/>
  <c r="MD27" i="1"/>
  <c r="MD26" i="1"/>
  <c r="MD25" i="1"/>
  <c r="MD24" i="1"/>
  <c r="MD23" i="1"/>
  <c r="MD22" i="1"/>
  <c r="MD21" i="1"/>
  <c r="MD20" i="1"/>
  <c r="MD19" i="1"/>
  <c r="MD18" i="1"/>
  <c r="MD17" i="1"/>
  <c r="MD16" i="1"/>
  <c r="MD14" i="1"/>
  <c r="MD13" i="1"/>
  <c r="MD12" i="1"/>
  <c r="LV117" i="1"/>
  <c r="LV116" i="1"/>
  <c r="LX67" i="1"/>
  <c r="LX57" i="1"/>
  <c r="LX39" i="1"/>
  <c r="LX12" i="1"/>
  <c r="LX66" i="1"/>
  <c r="LX34" i="1"/>
  <c r="LX35" i="1"/>
  <c r="LX36" i="1"/>
  <c r="LX37" i="1"/>
  <c r="LX38" i="1"/>
  <c r="LX40" i="1"/>
  <c r="LX41" i="1"/>
  <c r="LX42" i="1"/>
  <c r="LX43" i="1"/>
  <c r="LX44" i="1"/>
  <c r="LX45" i="1"/>
  <c r="LX46" i="1"/>
  <c r="LX47" i="1"/>
  <c r="LX33" i="1"/>
  <c r="LU53" i="1"/>
  <c r="LV105" i="1"/>
  <c r="LU105" i="1"/>
  <c r="LX76" i="1"/>
  <c r="LV73" i="1"/>
  <c r="LU73" i="1"/>
  <c r="LX72" i="1"/>
  <c r="LX70" i="1"/>
  <c r="LX69" i="1"/>
  <c r="LX68" i="1"/>
  <c r="LW63" i="1"/>
  <c r="LV62" i="1"/>
  <c r="LY112" i="1" s="1"/>
  <c r="LU62" i="1"/>
  <c r="LX61" i="1"/>
  <c r="LX60" i="1"/>
  <c r="LX59" i="1"/>
  <c r="LX58" i="1"/>
  <c r="LX56" i="1"/>
  <c r="LV53" i="1"/>
  <c r="LV30" i="1"/>
  <c r="LU30" i="1"/>
  <c r="LX29" i="1"/>
  <c r="LX28" i="1"/>
  <c r="LX27" i="1"/>
  <c r="LX26" i="1"/>
  <c r="LX25" i="1"/>
  <c r="LX24" i="1"/>
  <c r="LX23" i="1"/>
  <c r="LX22" i="1"/>
  <c r="LX21" i="1"/>
  <c r="LX20" i="1"/>
  <c r="LX19" i="1"/>
  <c r="LX18" i="1"/>
  <c r="LX17" i="1"/>
  <c r="LX16" i="1"/>
  <c r="LX14" i="1"/>
  <c r="LX13" i="1"/>
  <c r="LX11" i="1"/>
  <c r="LP117" i="1"/>
  <c r="LP116" i="1"/>
  <c r="LR33" i="1"/>
  <c r="LL34" i="1"/>
  <c r="LL35" i="1"/>
  <c r="LL36" i="1"/>
  <c r="LL37" i="1"/>
  <c r="LL38" i="1"/>
  <c r="LL39" i="1"/>
  <c r="LL40" i="1"/>
  <c r="LL41" i="1"/>
  <c r="LL42" i="1"/>
  <c r="LL43" i="1"/>
  <c r="LL44" i="1"/>
  <c r="LL45" i="1"/>
  <c r="LL46" i="1"/>
  <c r="LL47" i="1"/>
  <c r="LL33" i="1"/>
  <c r="LR34" i="1"/>
  <c r="LR35" i="1"/>
  <c r="LR36" i="1"/>
  <c r="LR37" i="1"/>
  <c r="LR38" i="1"/>
  <c r="LR39" i="1"/>
  <c r="LR40" i="1"/>
  <c r="LR41" i="1"/>
  <c r="LR42" i="1"/>
  <c r="LR43" i="1"/>
  <c r="LR44" i="1"/>
  <c r="LR45" i="1"/>
  <c r="LR46" i="1"/>
  <c r="LR47" i="1"/>
  <c r="LR57" i="1"/>
  <c r="LO30" i="1"/>
  <c r="MP113" i="1" l="1"/>
  <c r="MK110" i="1"/>
  <c r="ME110" i="1"/>
  <c r="LV112" i="1"/>
  <c r="LY111" i="1"/>
  <c r="MB111" i="1"/>
  <c r="ME111" i="1"/>
  <c r="MH111" i="1"/>
  <c r="MH113" i="1"/>
  <c r="MD105" i="1"/>
  <c r="MH112" i="1"/>
  <c r="MK111" i="1"/>
  <c r="LY110" i="1"/>
  <c r="LX53" i="1"/>
  <c r="MB112" i="1"/>
  <c r="MD62" i="1"/>
  <c r="MD112" i="1" s="1"/>
  <c r="MB113" i="1"/>
  <c r="MB115" i="1"/>
  <c r="MD30" i="1"/>
  <c r="MD53" i="1"/>
  <c r="LV111" i="1"/>
  <c r="MB110" i="1"/>
  <c r="MH115" i="1"/>
  <c r="LV110" i="1"/>
  <c r="LV113" i="1"/>
  <c r="MD73" i="1"/>
  <c r="MJ30" i="1"/>
  <c r="MH110" i="1"/>
  <c r="MJ62" i="1"/>
  <c r="MJ53" i="1"/>
  <c r="MJ111" i="1" s="1"/>
  <c r="MJ73" i="1"/>
  <c r="LX105" i="1"/>
  <c r="LV115" i="1"/>
  <c r="LX62" i="1"/>
  <c r="LX112" i="1" s="1"/>
  <c r="LX30" i="1"/>
  <c r="LX73" i="1"/>
  <c r="LR53" i="1"/>
  <c r="LR11" i="1"/>
  <c r="LP105" i="1"/>
  <c r="LO105" i="1"/>
  <c r="LR76" i="1"/>
  <c r="LP73" i="1"/>
  <c r="LO73" i="1"/>
  <c r="LR72" i="1"/>
  <c r="LR70" i="1"/>
  <c r="LR69" i="1"/>
  <c r="LR68" i="1"/>
  <c r="LR67" i="1"/>
  <c r="LR66" i="1"/>
  <c r="LQ63" i="1"/>
  <c r="LP62" i="1"/>
  <c r="LS112" i="1" s="1"/>
  <c r="LO62" i="1"/>
  <c r="LR61" i="1"/>
  <c r="LR60" i="1"/>
  <c r="LR59" i="1"/>
  <c r="LR58" i="1"/>
  <c r="LR56" i="1"/>
  <c r="LP53" i="1"/>
  <c r="LO53" i="1"/>
  <c r="LP30" i="1"/>
  <c r="LR29" i="1"/>
  <c r="LR28" i="1"/>
  <c r="LR27" i="1"/>
  <c r="LR26" i="1"/>
  <c r="LR25" i="1"/>
  <c r="LR24" i="1"/>
  <c r="LR23" i="1"/>
  <c r="LR22" i="1"/>
  <c r="LR21" i="1"/>
  <c r="LR20" i="1"/>
  <c r="LR19" i="1"/>
  <c r="LR18" i="1"/>
  <c r="LR17" i="1"/>
  <c r="LR16" i="1"/>
  <c r="LR14" i="1"/>
  <c r="LR13" i="1"/>
  <c r="LR12" i="1"/>
  <c r="LY113" i="1" l="1"/>
  <c r="MK113" i="1"/>
  <c r="ME113" i="1"/>
  <c r="LS110" i="1"/>
  <c r="MD111" i="1"/>
  <c r="LX111" i="1"/>
  <c r="LX110" i="1"/>
  <c r="MB114" i="1"/>
  <c r="MB119" i="1" s="1"/>
  <c r="LP112" i="1"/>
  <c r="LS111" i="1"/>
  <c r="MJ110" i="1"/>
  <c r="MD110" i="1"/>
  <c r="MH114" i="1"/>
  <c r="MH119" i="1" s="1"/>
  <c r="MJ112" i="1"/>
  <c r="LP111" i="1"/>
  <c r="LR62" i="1"/>
  <c r="LR112" i="1" s="1"/>
  <c r="LP113" i="1"/>
  <c r="LP110" i="1"/>
  <c r="LP115" i="1"/>
  <c r="LV114" i="1"/>
  <c r="LV119" i="1" s="1"/>
  <c r="LR105" i="1"/>
  <c r="LR111" i="1" s="1"/>
  <c r="LR30" i="1"/>
  <c r="LR73" i="1"/>
  <c r="LL53" i="1"/>
  <c r="LJ117" i="1"/>
  <c r="LJ116" i="1"/>
  <c r="LL94" i="1"/>
  <c r="LJ105" i="1"/>
  <c r="LI105" i="1"/>
  <c r="LL78" i="1"/>
  <c r="LL79" i="1"/>
  <c r="LL80" i="1"/>
  <c r="LL81" i="1"/>
  <c r="LL82" i="1"/>
  <c r="LL83" i="1"/>
  <c r="LL84" i="1"/>
  <c r="LL85" i="1"/>
  <c r="LL86" i="1"/>
  <c r="LL87" i="1"/>
  <c r="LL88" i="1"/>
  <c r="LL89" i="1"/>
  <c r="LL90" i="1"/>
  <c r="LL91" i="1"/>
  <c r="LL92" i="1"/>
  <c r="LL93" i="1"/>
  <c r="LL77" i="1"/>
  <c r="LI53" i="1"/>
  <c r="LL66" i="1"/>
  <c r="LL57" i="1"/>
  <c r="LL12" i="1"/>
  <c r="LJ30" i="1"/>
  <c r="LL14" i="1"/>
  <c r="LL11" i="1"/>
  <c r="LL76" i="1"/>
  <c r="LJ73" i="1"/>
  <c r="LI73" i="1"/>
  <c r="LL72" i="1"/>
  <c r="LL70" i="1"/>
  <c r="LL69" i="1"/>
  <c r="LL68" i="1"/>
  <c r="LL67" i="1"/>
  <c r="LK63" i="1"/>
  <c r="LJ62" i="1"/>
  <c r="LM112" i="1" s="1"/>
  <c r="LI62" i="1"/>
  <c r="LL61" i="1"/>
  <c r="LL60" i="1"/>
  <c r="LL59" i="1"/>
  <c r="LL58" i="1"/>
  <c r="LL56" i="1"/>
  <c r="LJ53" i="1"/>
  <c r="LI30" i="1"/>
  <c r="LL29" i="1"/>
  <c r="LL28" i="1"/>
  <c r="LL27" i="1"/>
  <c r="LL26" i="1"/>
  <c r="LL25" i="1"/>
  <c r="LL24" i="1"/>
  <c r="LL23" i="1"/>
  <c r="LL22" i="1"/>
  <c r="LL21" i="1"/>
  <c r="LL20" i="1"/>
  <c r="LL19" i="1"/>
  <c r="LL18" i="1"/>
  <c r="LL17" i="1"/>
  <c r="LL16" i="1"/>
  <c r="LL13" i="1"/>
  <c r="LD117" i="1"/>
  <c r="LD116" i="1"/>
  <c r="LD30" i="1"/>
  <c r="LC30" i="1"/>
  <c r="LD53" i="1"/>
  <c r="LC53" i="1"/>
  <c r="LC73" i="1"/>
  <c r="LD73" i="1"/>
  <c r="LD105" i="1"/>
  <c r="LF77" i="1"/>
  <c r="LF86" i="1"/>
  <c r="LF87" i="1"/>
  <c r="LF88" i="1"/>
  <c r="LF89" i="1"/>
  <c r="LF90" i="1"/>
  <c r="LF91" i="1"/>
  <c r="LF92" i="1"/>
  <c r="LF93" i="1"/>
  <c r="LF82" i="1"/>
  <c r="LF83" i="1"/>
  <c r="LF84" i="1"/>
  <c r="LF85" i="1"/>
  <c r="LF78" i="1"/>
  <c r="LF79" i="1"/>
  <c r="LF80" i="1"/>
  <c r="LF81" i="1"/>
  <c r="LF45" i="1"/>
  <c r="LF38" i="1"/>
  <c r="LF37" i="1"/>
  <c r="LF39" i="1"/>
  <c r="LF40" i="1"/>
  <c r="LF41" i="1"/>
  <c r="LF42" i="1"/>
  <c r="LF43" i="1"/>
  <c r="LF44" i="1"/>
  <c r="LF46" i="1"/>
  <c r="LF47" i="1"/>
  <c r="LF36" i="1"/>
  <c r="LF35" i="1"/>
  <c r="LF34" i="1"/>
  <c r="LF33" i="1"/>
  <c r="LF57" i="1"/>
  <c r="LF14" i="1"/>
  <c r="LF11" i="1"/>
  <c r="LC105" i="1"/>
  <c r="LF76" i="1"/>
  <c r="LF72" i="1"/>
  <c r="LF70" i="1"/>
  <c r="LF69" i="1"/>
  <c r="LF68" i="1"/>
  <c r="LF67" i="1"/>
  <c r="LF66" i="1"/>
  <c r="LE63" i="1"/>
  <c r="LD62" i="1"/>
  <c r="LG112" i="1" s="1"/>
  <c r="LC62" i="1"/>
  <c r="LF61" i="1"/>
  <c r="LF60" i="1"/>
  <c r="LF59" i="1"/>
  <c r="LF58" i="1"/>
  <c r="LF56" i="1"/>
  <c r="LF29" i="1"/>
  <c r="LF28" i="1"/>
  <c r="LF27" i="1"/>
  <c r="LF26" i="1"/>
  <c r="LF25" i="1"/>
  <c r="LF24" i="1"/>
  <c r="LF23" i="1"/>
  <c r="LF22" i="1"/>
  <c r="LF21" i="1"/>
  <c r="LF20" i="1"/>
  <c r="LF19" i="1"/>
  <c r="LF18" i="1"/>
  <c r="LF17" i="1"/>
  <c r="LF16" i="1"/>
  <c r="LF13" i="1"/>
  <c r="LF12" i="1"/>
  <c r="KX116" i="1"/>
  <c r="KX117" i="1"/>
  <c r="KR117" i="1"/>
  <c r="KR116" i="1"/>
  <c r="KZ77" i="1"/>
  <c r="KZ78" i="1"/>
  <c r="KZ79" i="1"/>
  <c r="KZ80" i="1"/>
  <c r="KZ81" i="1"/>
  <c r="KZ82" i="1"/>
  <c r="KZ83" i="1"/>
  <c r="KZ84" i="1"/>
  <c r="KZ85" i="1"/>
  <c r="KZ86" i="1"/>
  <c r="KZ87" i="1"/>
  <c r="KZ88" i="1"/>
  <c r="KZ89" i="1"/>
  <c r="KZ90" i="1"/>
  <c r="KZ91" i="1"/>
  <c r="KZ92" i="1"/>
  <c r="KZ93" i="1"/>
  <c r="KZ76" i="1"/>
  <c r="KZ34" i="1"/>
  <c r="KZ35" i="1"/>
  <c r="KZ36" i="1"/>
  <c r="KZ37" i="1"/>
  <c r="KZ38" i="1"/>
  <c r="KZ39" i="1"/>
  <c r="KZ40" i="1"/>
  <c r="KZ41" i="1"/>
  <c r="KZ42" i="1"/>
  <c r="KZ43" i="1"/>
  <c r="KZ44" i="1"/>
  <c r="KZ45" i="1"/>
  <c r="KZ46" i="1"/>
  <c r="KZ47" i="1"/>
  <c r="KT77" i="1"/>
  <c r="KT78" i="1"/>
  <c r="KT79" i="1"/>
  <c r="KT80" i="1"/>
  <c r="KT81" i="1"/>
  <c r="KT82" i="1"/>
  <c r="KT83" i="1"/>
  <c r="KT84" i="1"/>
  <c r="KT85" i="1"/>
  <c r="KT86" i="1"/>
  <c r="KT87" i="1"/>
  <c r="KT88" i="1"/>
  <c r="KT89" i="1"/>
  <c r="KT90" i="1"/>
  <c r="KT91" i="1"/>
  <c r="KT92" i="1"/>
  <c r="KT93" i="1"/>
  <c r="KT76" i="1"/>
  <c r="KT57" i="1"/>
  <c r="KT34" i="1"/>
  <c r="KT35" i="1"/>
  <c r="KT36" i="1"/>
  <c r="KT37" i="1"/>
  <c r="KT38" i="1"/>
  <c r="KT39" i="1"/>
  <c r="KT40" i="1"/>
  <c r="KT41" i="1"/>
  <c r="KT42" i="1"/>
  <c r="KT43" i="1"/>
  <c r="KT44" i="1"/>
  <c r="KT45" i="1"/>
  <c r="KT46" i="1"/>
  <c r="KT47" i="1"/>
  <c r="KT33" i="1"/>
  <c r="KN77" i="1"/>
  <c r="KN78" i="1"/>
  <c r="KN79" i="1"/>
  <c r="KN80" i="1"/>
  <c r="KN81" i="1"/>
  <c r="KN82" i="1"/>
  <c r="KN83" i="1"/>
  <c r="KN84" i="1"/>
  <c r="KN85" i="1"/>
  <c r="KN86" i="1"/>
  <c r="KN87" i="1"/>
  <c r="KN88" i="1"/>
  <c r="KN89" i="1"/>
  <c r="KN90" i="1"/>
  <c r="KN91" i="1"/>
  <c r="KN92" i="1"/>
  <c r="KN93" i="1"/>
  <c r="KN76" i="1"/>
  <c r="KN66" i="1"/>
  <c r="KN57" i="1"/>
  <c r="KN34" i="1"/>
  <c r="KN35" i="1"/>
  <c r="KN36" i="1"/>
  <c r="KN37" i="1"/>
  <c r="KN38" i="1"/>
  <c r="KN39" i="1"/>
  <c r="KN40" i="1"/>
  <c r="KN41" i="1"/>
  <c r="KN42" i="1"/>
  <c r="KN43" i="1"/>
  <c r="KN44" i="1"/>
  <c r="KN45" i="1"/>
  <c r="KN46" i="1"/>
  <c r="KN47" i="1"/>
  <c r="KN33" i="1"/>
  <c r="KH77" i="1"/>
  <c r="KH78" i="1"/>
  <c r="KH79" i="1"/>
  <c r="KH80" i="1"/>
  <c r="KH81" i="1"/>
  <c r="KH82" i="1"/>
  <c r="KH83" i="1"/>
  <c r="KH84" i="1"/>
  <c r="KH85" i="1"/>
  <c r="KH86" i="1"/>
  <c r="KH87" i="1"/>
  <c r="KH88" i="1"/>
  <c r="KH89" i="1"/>
  <c r="KH90" i="1"/>
  <c r="KH91" i="1"/>
  <c r="KH92" i="1"/>
  <c r="KH93" i="1"/>
  <c r="KH76" i="1"/>
  <c r="KH57" i="1"/>
  <c r="KH34" i="1"/>
  <c r="KH35" i="1"/>
  <c r="KH36" i="1"/>
  <c r="KH37" i="1"/>
  <c r="KH38" i="1"/>
  <c r="KH39" i="1"/>
  <c r="KH40" i="1"/>
  <c r="KH41" i="1"/>
  <c r="KH42" i="1"/>
  <c r="KH43" i="1"/>
  <c r="KH44" i="1"/>
  <c r="KH45" i="1"/>
  <c r="KH46" i="1"/>
  <c r="KH47" i="1"/>
  <c r="KH33" i="1"/>
  <c r="KB77" i="1"/>
  <c r="KB78" i="1"/>
  <c r="KB79" i="1"/>
  <c r="KB80" i="1"/>
  <c r="KB81" i="1"/>
  <c r="KB82" i="1"/>
  <c r="KB83" i="1"/>
  <c r="KB84" i="1"/>
  <c r="KB85" i="1"/>
  <c r="KB86" i="1"/>
  <c r="KB87" i="1"/>
  <c r="KB88" i="1"/>
  <c r="KB89" i="1"/>
  <c r="KB90" i="1"/>
  <c r="KB91" i="1"/>
  <c r="KB92" i="1"/>
  <c r="KB93" i="1"/>
  <c r="KB76" i="1"/>
  <c r="KB57" i="1"/>
  <c r="KB34" i="1"/>
  <c r="KB35" i="1"/>
  <c r="KB36" i="1"/>
  <c r="KB37" i="1"/>
  <c r="KB38" i="1"/>
  <c r="KB39" i="1"/>
  <c r="KB40" i="1"/>
  <c r="KB41" i="1"/>
  <c r="KB42" i="1"/>
  <c r="KB43" i="1"/>
  <c r="KB44" i="1"/>
  <c r="KB45" i="1"/>
  <c r="KB46" i="1"/>
  <c r="KB47" i="1"/>
  <c r="KB33" i="1"/>
  <c r="JV77" i="1"/>
  <c r="JV78" i="1"/>
  <c r="JV79" i="1"/>
  <c r="JV80" i="1"/>
  <c r="JV81" i="1"/>
  <c r="JV82" i="1"/>
  <c r="JV83" i="1"/>
  <c r="JV84" i="1"/>
  <c r="JV85" i="1"/>
  <c r="JV86" i="1"/>
  <c r="JV87" i="1"/>
  <c r="JV88" i="1"/>
  <c r="JV89" i="1"/>
  <c r="JV90" i="1"/>
  <c r="JV91" i="1"/>
  <c r="JV92" i="1"/>
  <c r="JV93" i="1"/>
  <c r="JV76" i="1"/>
  <c r="JV57" i="1"/>
  <c r="JV34" i="1"/>
  <c r="JV35" i="1"/>
  <c r="JV36" i="1"/>
  <c r="JV37" i="1"/>
  <c r="JV38" i="1"/>
  <c r="JV39" i="1"/>
  <c r="JV40" i="1"/>
  <c r="JV41" i="1"/>
  <c r="JV42" i="1"/>
  <c r="JV43" i="1"/>
  <c r="JV44" i="1"/>
  <c r="JV45" i="1"/>
  <c r="JV46" i="1"/>
  <c r="JV47" i="1"/>
  <c r="JV33" i="1"/>
  <c r="JP77" i="1"/>
  <c r="JP78" i="1"/>
  <c r="JP79" i="1"/>
  <c r="JP80" i="1"/>
  <c r="JP81" i="1"/>
  <c r="JP82" i="1"/>
  <c r="JP83" i="1"/>
  <c r="JP84" i="1"/>
  <c r="JP85" i="1"/>
  <c r="JP86" i="1"/>
  <c r="JP87" i="1"/>
  <c r="JP88" i="1"/>
  <c r="JP89" i="1"/>
  <c r="JP90" i="1"/>
  <c r="JP91" i="1"/>
  <c r="JP92" i="1"/>
  <c r="JP93" i="1"/>
  <c r="JP76" i="1"/>
  <c r="JP57" i="1"/>
  <c r="JP34" i="1"/>
  <c r="JP35" i="1"/>
  <c r="JP36" i="1"/>
  <c r="JP37" i="1"/>
  <c r="JP38" i="1"/>
  <c r="JP39" i="1"/>
  <c r="JP40" i="1"/>
  <c r="JP41" i="1"/>
  <c r="JP42" i="1"/>
  <c r="JP43" i="1"/>
  <c r="JP44" i="1"/>
  <c r="JP45" i="1"/>
  <c r="JP46" i="1"/>
  <c r="JP47" i="1"/>
  <c r="JP33" i="1"/>
  <c r="JJ77" i="1"/>
  <c r="JJ78" i="1"/>
  <c r="JJ79" i="1"/>
  <c r="JJ80" i="1"/>
  <c r="JJ81" i="1"/>
  <c r="JJ82" i="1"/>
  <c r="JJ83" i="1"/>
  <c r="JJ84" i="1"/>
  <c r="JJ85" i="1"/>
  <c r="JJ86" i="1"/>
  <c r="JJ87" i="1"/>
  <c r="JJ88" i="1"/>
  <c r="JJ89" i="1"/>
  <c r="JJ90" i="1"/>
  <c r="JJ91" i="1"/>
  <c r="JJ92" i="1"/>
  <c r="JJ93" i="1"/>
  <c r="JJ76" i="1"/>
  <c r="JJ66" i="1"/>
  <c r="JJ57" i="1"/>
  <c r="JJ34" i="1"/>
  <c r="JJ35" i="1"/>
  <c r="JJ36" i="1"/>
  <c r="JJ37" i="1"/>
  <c r="JJ38" i="1"/>
  <c r="JJ39" i="1"/>
  <c r="JJ40" i="1"/>
  <c r="JJ41" i="1"/>
  <c r="JJ42" i="1"/>
  <c r="JJ43" i="1"/>
  <c r="JJ44" i="1"/>
  <c r="JJ45" i="1"/>
  <c r="JJ46" i="1"/>
  <c r="JJ47" i="1"/>
  <c r="JJ33" i="1"/>
  <c r="JJ19" i="1"/>
  <c r="JD84" i="1"/>
  <c r="JD85" i="1"/>
  <c r="JD86" i="1"/>
  <c r="JD87" i="1"/>
  <c r="JD88" i="1"/>
  <c r="JD89" i="1"/>
  <c r="JD90" i="1"/>
  <c r="JD91" i="1"/>
  <c r="JD92" i="1"/>
  <c r="JD93" i="1"/>
  <c r="JD78" i="1"/>
  <c r="JD79" i="1"/>
  <c r="JD80" i="1"/>
  <c r="JD81" i="1"/>
  <c r="JD82" i="1"/>
  <c r="JD83" i="1"/>
  <c r="JD76" i="1"/>
  <c r="JD77" i="1"/>
  <c r="IX79" i="1"/>
  <c r="JD41" i="1"/>
  <c r="JD57" i="1"/>
  <c r="IX42" i="1"/>
  <c r="IX57" i="1"/>
  <c r="IR40" i="1"/>
  <c r="IR57" i="1"/>
  <c r="IL57" i="1"/>
  <c r="IL33" i="1"/>
  <c r="KN26" i="1"/>
  <c r="KN29" i="1"/>
  <c r="LM111" i="1" l="1"/>
  <c r="LS113" i="1"/>
  <c r="MD113" i="1"/>
  <c r="LX113" i="1"/>
  <c r="KZ53" i="1"/>
  <c r="LD111" i="1"/>
  <c r="LD112" i="1"/>
  <c r="LD113" i="1"/>
  <c r="LF105" i="1"/>
  <c r="LL105" i="1"/>
  <c r="LL111" i="1" s="1"/>
  <c r="LR110" i="1"/>
  <c r="LR113" i="1" s="1"/>
  <c r="LJ111" i="1"/>
  <c r="LL73" i="1"/>
  <c r="LJ115" i="1"/>
  <c r="MJ113" i="1"/>
  <c r="LJ112" i="1"/>
  <c r="LL62" i="1"/>
  <c r="LL112" i="1" s="1"/>
  <c r="LL30" i="1"/>
  <c r="LM110" i="1"/>
  <c r="LF53" i="1"/>
  <c r="LJ113" i="1"/>
  <c r="LP114" i="1"/>
  <c r="LP119" i="1" s="1"/>
  <c r="LJ110" i="1"/>
  <c r="LG110" i="1"/>
  <c r="LD110" i="1"/>
  <c r="LD115" i="1"/>
  <c r="LG111" i="1"/>
  <c r="KT105" i="1"/>
  <c r="LF73" i="1"/>
  <c r="LF30" i="1"/>
  <c r="LF62" i="1"/>
  <c r="LF112" i="1" s="1"/>
  <c r="KN105" i="1"/>
  <c r="KT53" i="1"/>
  <c r="KL112" i="1"/>
  <c r="KH53" i="1"/>
  <c r="KH105" i="1"/>
  <c r="KN53" i="1"/>
  <c r="KZ105" i="1"/>
  <c r="LM113" i="1" l="1"/>
  <c r="LL110" i="1"/>
  <c r="LL113" i="1" s="1"/>
  <c r="LF111" i="1"/>
  <c r="LG113" i="1"/>
  <c r="LJ114" i="1"/>
  <c r="LJ119" i="1" s="1"/>
  <c r="LF110" i="1"/>
  <c r="LD114" i="1"/>
  <c r="LD119" i="1" s="1"/>
  <c r="KT111" i="1"/>
  <c r="KZ111" i="1"/>
  <c r="LF113" i="1" l="1"/>
  <c r="KL117" i="1"/>
  <c r="KL116" i="1"/>
  <c r="ID116" i="1"/>
  <c r="ID117" i="1"/>
  <c r="GB117" i="1"/>
  <c r="GB116" i="1"/>
  <c r="FV117" i="1"/>
  <c r="FV116" i="1"/>
  <c r="FP117" i="1"/>
  <c r="FP116" i="1"/>
  <c r="CX117" i="1"/>
  <c r="CX116" i="1"/>
  <c r="AO105" i="1"/>
  <c r="AN105" i="1"/>
  <c r="AO73" i="1"/>
  <c r="AN73" i="1"/>
  <c r="AO62" i="1"/>
  <c r="AR112" i="1" s="1"/>
  <c r="AN62" i="1"/>
  <c r="AO53" i="1"/>
  <c r="AN53" i="1"/>
  <c r="AO30" i="1"/>
  <c r="AN30" i="1"/>
  <c r="P30" i="1"/>
  <c r="O30" i="1"/>
  <c r="P112" i="1"/>
  <c r="F105" i="1"/>
  <c r="E105" i="1"/>
  <c r="H76" i="1"/>
  <c r="H66" i="1"/>
  <c r="F73" i="1"/>
  <c r="E73" i="1"/>
  <c r="F62" i="1"/>
  <c r="E62" i="1"/>
  <c r="H61" i="1"/>
  <c r="H57" i="1"/>
  <c r="H58" i="1"/>
  <c r="H59" i="1"/>
  <c r="H60" i="1"/>
  <c r="H56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1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3" i="1"/>
  <c r="F53" i="1"/>
  <c r="E53" i="1"/>
  <c r="F30" i="1"/>
  <c r="E30" i="1"/>
  <c r="AR111" i="1" l="1"/>
  <c r="AR110" i="1"/>
  <c r="H53" i="1"/>
  <c r="AO115" i="1"/>
  <c r="H30" i="1"/>
  <c r="F114" i="1"/>
  <c r="F111" i="1"/>
  <c r="F110" i="1"/>
  <c r="AR113" i="1" l="1"/>
  <c r="KX53" i="1"/>
  <c r="JD46" i="1"/>
  <c r="IX46" i="1"/>
  <c r="IR46" i="1"/>
  <c r="IL46" i="1"/>
  <c r="IF46" i="1"/>
  <c r="HZ46" i="1"/>
  <c r="HT46" i="1"/>
  <c r="HN46" i="1"/>
  <c r="HH46" i="1"/>
  <c r="HB46" i="1"/>
  <c r="GV46" i="1"/>
  <c r="GP46" i="1"/>
  <c r="GJ46" i="1"/>
  <c r="GD46" i="1"/>
  <c r="FX46" i="1"/>
  <c r="FR46" i="1"/>
  <c r="FL46" i="1"/>
  <c r="FF46" i="1"/>
  <c r="EZ46" i="1"/>
  <c r="ET46" i="1"/>
  <c r="EO46" i="1"/>
  <c r="EJ46" i="1"/>
  <c r="EE46" i="1"/>
  <c r="DZ46" i="1"/>
  <c r="DU46" i="1"/>
  <c r="DP46" i="1"/>
  <c r="DK46" i="1"/>
  <c r="DF46" i="1"/>
  <c r="CZ46" i="1"/>
  <c r="CU46" i="1"/>
  <c r="CP46" i="1"/>
  <c r="CK46" i="1"/>
  <c r="CF46" i="1"/>
  <c r="CA46" i="1"/>
  <c r="BV46" i="1"/>
  <c r="BQ46" i="1"/>
  <c r="BL46" i="1"/>
  <c r="BG46" i="1"/>
  <c r="BB46" i="1"/>
  <c r="AW46" i="1"/>
  <c r="AQ46" i="1"/>
  <c r="AK46" i="1"/>
  <c r="AF46" i="1"/>
  <c r="AA46" i="1"/>
  <c r="V46" i="1"/>
  <c r="Q46" i="1"/>
  <c r="KW53" i="1"/>
  <c r="JD45" i="1"/>
  <c r="IX45" i="1"/>
  <c r="IR45" i="1"/>
  <c r="IL45" i="1"/>
  <c r="IF45" i="1"/>
  <c r="HZ45" i="1"/>
  <c r="HT45" i="1"/>
  <c r="HN45" i="1"/>
  <c r="HH45" i="1"/>
  <c r="HB45" i="1"/>
  <c r="GV45" i="1"/>
  <c r="GP45" i="1"/>
  <c r="GJ45" i="1"/>
  <c r="GD45" i="1"/>
  <c r="FX45" i="1"/>
  <c r="FR45" i="1"/>
  <c r="FL45" i="1"/>
  <c r="FF45" i="1"/>
  <c r="EZ45" i="1"/>
  <c r="ET45" i="1"/>
  <c r="EO45" i="1"/>
  <c r="EJ45" i="1"/>
  <c r="EE45" i="1"/>
  <c r="DZ45" i="1"/>
  <c r="DU45" i="1"/>
  <c r="DP45" i="1"/>
  <c r="DK45" i="1"/>
  <c r="DF45" i="1"/>
  <c r="CZ45" i="1"/>
  <c r="CU45" i="1"/>
  <c r="CP45" i="1"/>
  <c r="CK45" i="1"/>
  <c r="CF45" i="1"/>
  <c r="CA45" i="1"/>
  <c r="BV45" i="1"/>
  <c r="BQ45" i="1"/>
  <c r="BL45" i="1"/>
  <c r="BG45" i="1"/>
  <c r="BB45" i="1"/>
  <c r="AW45" i="1"/>
  <c r="AQ45" i="1"/>
  <c r="AK45" i="1"/>
  <c r="AF45" i="1"/>
  <c r="AA45" i="1"/>
  <c r="V45" i="1"/>
  <c r="Q45" i="1"/>
  <c r="KZ28" i="1"/>
  <c r="KT28" i="1"/>
  <c r="KN28" i="1"/>
  <c r="KH28" i="1"/>
  <c r="KB28" i="1"/>
  <c r="JV28" i="1"/>
  <c r="JP28" i="1"/>
  <c r="JJ28" i="1"/>
  <c r="JD28" i="1"/>
  <c r="IX28" i="1"/>
  <c r="IR28" i="1"/>
  <c r="IL28" i="1"/>
  <c r="IF28" i="1"/>
  <c r="HZ28" i="1"/>
  <c r="HT28" i="1"/>
  <c r="HN28" i="1"/>
  <c r="HH28" i="1"/>
  <c r="HB28" i="1"/>
  <c r="GV28" i="1"/>
  <c r="GP28" i="1"/>
  <c r="GJ28" i="1"/>
  <c r="GD28" i="1"/>
  <c r="FX28" i="1"/>
  <c r="FR28" i="1"/>
  <c r="FL28" i="1"/>
  <c r="FF28" i="1"/>
  <c r="EZ28" i="1"/>
  <c r="ET28" i="1"/>
  <c r="EO28" i="1"/>
  <c r="EJ28" i="1"/>
  <c r="EE28" i="1"/>
  <c r="DZ28" i="1"/>
  <c r="DU28" i="1"/>
  <c r="DP28" i="1"/>
  <c r="DK28" i="1"/>
  <c r="DF28" i="1"/>
  <c r="CZ28" i="1"/>
  <c r="CU28" i="1"/>
  <c r="CP28" i="1"/>
  <c r="CK28" i="1"/>
  <c r="CF28" i="1"/>
  <c r="CA28" i="1"/>
  <c r="BV28" i="1"/>
  <c r="BQ28" i="1"/>
  <c r="BL28" i="1"/>
  <c r="BG28" i="1"/>
  <c r="BB28" i="1"/>
  <c r="AW28" i="1"/>
  <c r="AQ28" i="1"/>
  <c r="AK28" i="1"/>
  <c r="AF28" i="1"/>
  <c r="AA28" i="1"/>
  <c r="V28" i="1"/>
  <c r="Q28" i="1"/>
  <c r="M28" i="1"/>
  <c r="KM63" i="1"/>
  <c r="KN12" i="1" l="1"/>
  <c r="KX105" i="1"/>
  <c r="LA111" i="1" s="1"/>
  <c r="KW105" i="1"/>
  <c r="KX73" i="1"/>
  <c r="KW73" i="1"/>
  <c r="KZ72" i="1"/>
  <c r="KZ70" i="1"/>
  <c r="KZ69" i="1"/>
  <c r="KZ68" i="1"/>
  <c r="KZ67" i="1"/>
  <c r="KZ66" i="1"/>
  <c r="KY63" i="1"/>
  <c r="KX62" i="1"/>
  <c r="LA112" i="1" s="1"/>
  <c r="KW62" i="1"/>
  <c r="KZ61" i="1"/>
  <c r="KZ60" i="1"/>
  <c r="KZ59" i="1"/>
  <c r="KZ58" i="1"/>
  <c r="KZ56" i="1"/>
  <c r="KX30" i="1"/>
  <c r="KW30" i="1"/>
  <c r="KZ29" i="1"/>
  <c r="KX112" i="1" s="1"/>
  <c r="KZ27" i="1"/>
  <c r="KZ25" i="1"/>
  <c r="KZ24" i="1"/>
  <c r="KZ23" i="1"/>
  <c r="KZ22" i="1"/>
  <c r="KZ21" i="1"/>
  <c r="KZ20" i="1"/>
  <c r="KZ19" i="1"/>
  <c r="KZ18" i="1"/>
  <c r="KZ17" i="1"/>
  <c r="KZ16" i="1"/>
  <c r="KZ14" i="1"/>
  <c r="KR105" i="1"/>
  <c r="KQ105" i="1"/>
  <c r="KR73" i="1"/>
  <c r="KQ73" i="1"/>
  <c r="KT72" i="1"/>
  <c r="KT70" i="1"/>
  <c r="KT69" i="1"/>
  <c r="KT68" i="1"/>
  <c r="KT67" i="1"/>
  <c r="KT66" i="1"/>
  <c r="KS63" i="1"/>
  <c r="KR62" i="1"/>
  <c r="KU112" i="1" s="1"/>
  <c r="KQ62" i="1"/>
  <c r="KT61" i="1"/>
  <c r="KT60" i="1"/>
  <c r="KT59" i="1"/>
  <c r="KT58" i="1"/>
  <c r="KT56" i="1"/>
  <c r="KR53" i="1"/>
  <c r="KQ53" i="1"/>
  <c r="KR30" i="1"/>
  <c r="KQ30" i="1"/>
  <c r="KT29" i="1"/>
  <c r="KT27" i="1"/>
  <c r="KT26" i="1"/>
  <c r="KT25" i="1"/>
  <c r="KT24" i="1"/>
  <c r="KT23" i="1"/>
  <c r="KT22" i="1"/>
  <c r="KT21" i="1"/>
  <c r="KT20" i="1"/>
  <c r="KT19" i="1"/>
  <c r="KT18" i="1"/>
  <c r="KT17" i="1"/>
  <c r="KT16" i="1"/>
  <c r="KT14" i="1"/>
  <c r="KT13" i="1"/>
  <c r="KT12" i="1"/>
  <c r="KT11" i="1"/>
  <c r="KL105" i="1"/>
  <c r="KK105" i="1"/>
  <c r="KL73" i="1"/>
  <c r="KK73" i="1"/>
  <c r="KN72" i="1"/>
  <c r="KN70" i="1"/>
  <c r="KN69" i="1"/>
  <c r="KN68" i="1"/>
  <c r="KN67" i="1"/>
  <c r="KL62" i="1"/>
  <c r="KO112" i="1" s="1"/>
  <c r="KK62" i="1"/>
  <c r="KN61" i="1"/>
  <c r="KN60" i="1"/>
  <c r="KN59" i="1"/>
  <c r="KN58" i="1"/>
  <c r="KN56" i="1"/>
  <c r="KL53" i="1"/>
  <c r="KK53" i="1"/>
  <c r="KL30" i="1"/>
  <c r="KO110" i="1" s="1"/>
  <c r="KK30" i="1"/>
  <c r="KN27" i="1"/>
  <c r="KN25" i="1"/>
  <c r="KN24" i="1"/>
  <c r="KN23" i="1"/>
  <c r="KN22" i="1"/>
  <c r="KN21" i="1"/>
  <c r="KN20" i="1"/>
  <c r="KN19" i="1"/>
  <c r="KN18" i="1"/>
  <c r="KN17" i="1"/>
  <c r="KN16" i="1"/>
  <c r="KN14" i="1"/>
  <c r="KN13" i="1"/>
  <c r="KN11" i="1"/>
  <c r="KF117" i="1"/>
  <c r="KF116" i="1"/>
  <c r="KF105" i="1"/>
  <c r="KE105" i="1"/>
  <c r="KF73" i="1"/>
  <c r="KE73" i="1"/>
  <c r="KH72" i="1"/>
  <c r="KH70" i="1"/>
  <c r="KH69" i="1"/>
  <c r="KH68" i="1"/>
  <c r="KH67" i="1"/>
  <c r="KH66" i="1"/>
  <c r="KG63" i="1"/>
  <c r="KF62" i="1"/>
  <c r="KI112" i="1" s="1"/>
  <c r="KE62" i="1"/>
  <c r="KH61" i="1"/>
  <c r="KH60" i="1"/>
  <c r="KH59" i="1"/>
  <c r="KH58" i="1"/>
  <c r="KH56" i="1"/>
  <c r="KF53" i="1"/>
  <c r="KE53" i="1"/>
  <c r="KF30" i="1"/>
  <c r="KE30" i="1"/>
  <c r="KH29" i="1"/>
  <c r="KH27" i="1"/>
  <c r="KH26" i="1"/>
  <c r="KF112" i="1" s="1"/>
  <c r="KH25" i="1"/>
  <c r="KH24" i="1"/>
  <c r="KH23" i="1"/>
  <c r="KH22" i="1"/>
  <c r="KH21" i="1"/>
  <c r="KH20" i="1"/>
  <c r="KH19" i="1"/>
  <c r="KH18" i="1"/>
  <c r="KH17" i="1"/>
  <c r="KH16" i="1"/>
  <c r="KH14" i="1"/>
  <c r="KH13" i="1"/>
  <c r="KH12" i="1"/>
  <c r="KH11" i="1"/>
  <c r="JZ117" i="1"/>
  <c r="JZ116" i="1"/>
  <c r="JZ105" i="1"/>
  <c r="JY105" i="1"/>
  <c r="JZ73" i="1"/>
  <c r="JY73" i="1"/>
  <c r="KB72" i="1"/>
  <c r="KB70" i="1"/>
  <c r="KB69" i="1"/>
  <c r="KB68" i="1"/>
  <c r="KB67" i="1"/>
  <c r="KB66" i="1"/>
  <c r="KA63" i="1"/>
  <c r="JZ62" i="1"/>
  <c r="KC112" i="1" s="1"/>
  <c r="JY62" i="1"/>
  <c r="KB61" i="1"/>
  <c r="KB60" i="1"/>
  <c r="KB59" i="1"/>
  <c r="KB58" i="1"/>
  <c r="KB56" i="1"/>
  <c r="JZ53" i="1"/>
  <c r="JY53" i="1"/>
  <c r="JZ30" i="1"/>
  <c r="JY30" i="1"/>
  <c r="KB29" i="1"/>
  <c r="KB27" i="1"/>
  <c r="KB26" i="1"/>
  <c r="JZ112" i="1" s="1"/>
  <c r="KB25" i="1"/>
  <c r="KB24" i="1"/>
  <c r="KB23" i="1"/>
  <c r="KB22" i="1"/>
  <c r="KB21" i="1"/>
  <c r="KB20" i="1"/>
  <c r="KB19" i="1"/>
  <c r="KB18" i="1"/>
  <c r="KB17" i="1"/>
  <c r="KB16" i="1"/>
  <c r="KB14" i="1"/>
  <c r="KB13" i="1"/>
  <c r="KB12" i="1"/>
  <c r="KB11" i="1"/>
  <c r="JT117" i="1"/>
  <c r="JT116" i="1"/>
  <c r="JT105" i="1"/>
  <c r="JS105" i="1"/>
  <c r="JT73" i="1"/>
  <c r="JS73" i="1"/>
  <c r="JV72" i="1"/>
  <c r="JV70" i="1"/>
  <c r="JV69" i="1"/>
  <c r="JV68" i="1"/>
  <c r="JV67" i="1"/>
  <c r="JV66" i="1"/>
  <c r="JU63" i="1"/>
  <c r="JT62" i="1"/>
  <c r="JW112" i="1" s="1"/>
  <c r="JS62" i="1"/>
  <c r="JV61" i="1"/>
  <c r="JV60" i="1"/>
  <c r="JV59" i="1"/>
  <c r="JV58" i="1"/>
  <c r="JV56" i="1"/>
  <c r="JT53" i="1"/>
  <c r="JS53" i="1"/>
  <c r="JT30" i="1"/>
  <c r="JS30" i="1"/>
  <c r="JV29" i="1"/>
  <c r="JV27" i="1"/>
  <c r="JV26" i="1"/>
  <c r="JT112" i="1" s="1"/>
  <c r="JV25" i="1"/>
  <c r="JV24" i="1"/>
  <c r="JV23" i="1"/>
  <c r="JV22" i="1"/>
  <c r="JV21" i="1"/>
  <c r="JV20" i="1"/>
  <c r="JV19" i="1"/>
  <c r="JV18" i="1"/>
  <c r="JV17" i="1"/>
  <c r="JV16" i="1"/>
  <c r="JV14" i="1"/>
  <c r="JV13" i="1"/>
  <c r="JV12" i="1"/>
  <c r="JV11" i="1"/>
  <c r="JN73" i="1"/>
  <c r="JN105" i="1"/>
  <c r="JN62" i="1"/>
  <c r="JQ112" i="1" s="1"/>
  <c r="JN53" i="1"/>
  <c r="JN30" i="1"/>
  <c r="LA110" i="1" l="1"/>
  <c r="LA113" i="1" s="1"/>
  <c r="KU111" i="1"/>
  <c r="KI110" i="1"/>
  <c r="JW110" i="1"/>
  <c r="KC110" i="1"/>
  <c r="KR112" i="1"/>
  <c r="KU110" i="1"/>
  <c r="KX111" i="1"/>
  <c r="KZ30" i="1"/>
  <c r="KX110" i="1"/>
  <c r="KX115" i="1"/>
  <c r="KR111" i="1"/>
  <c r="KR113" i="1"/>
  <c r="KX113" i="1"/>
  <c r="KL110" i="1"/>
  <c r="KR110" i="1"/>
  <c r="KR115" i="1"/>
  <c r="KL113" i="1"/>
  <c r="KL111" i="1"/>
  <c r="KH30" i="1"/>
  <c r="KN73" i="1"/>
  <c r="KT62" i="1"/>
  <c r="KT112" i="1" s="1"/>
  <c r="KT73" i="1"/>
  <c r="KZ62" i="1"/>
  <c r="KZ112" i="1" s="1"/>
  <c r="KZ73" i="1"/>
  <c r="KN30" i="1"/>
  <c r="KT30" i="1"/>
  <c r="KT110" i="1" s="1"/>
  <c r="KH62" i="1"/>
  <c r="KH112" i="1" s="1"/>
  <c r="KH73" i="1"/>
  <c r="KN62" i="1"/>
  <c r="KN112" i="1" s="1"/>
  <c r="KL115" i="1"/>
  <c r="KO111" i="1"/>
  <c r="KO113" i="1" s="1"/>
  <c r="JW111" i="1"/>
  <c r="KI111" i="1"/>
  <c r="KF113" i="1"/>
  <c r="JZ113" i="1"/>
  <c r="KB105" i="1"/>
  <c r="KF111" i="1"/>
  <c r="KF115" i="1"/>
  <c r="KF110" i="1"/>
  <c r="KC111" i="1"/>
  <c r="KB53" i="1"/>
  <c r="JZ111" i="1"/>
  <c r="KB30" i="1"/>
  <c r="JZ115" i="1"/>
  <c r="KB62" i="1"/>
  <c r="KB112" i="1" s="1"/>
  <c r="KB73" i="1"/>
  <c r="JZ110" i="1"/>
  <c r="JT113" i="1"/>
  <c r="JT110" i="1"/>
  <c r="JT111" i="1"/>
  <c r="JQ111" i="1"/>
  <c r="JV105" i="1"/>
  <c r="JV53" i="1"/>
  <c r="JV62" i="1"/>
  <c r="JV112" i="1" s="1"/>
  <c r="JV30" i="1"/>
  <c r="JT115" i="1"/>
  <c r="JV73" i="1"/>
  <c r="JM53" i="1"/>
  <c r="JN117" i="1"/>
  <c r="JN116" i="1"/>
  <c r="JM105" i="1"/>
  <c r="JM73" i="1"/>
  <c r="JP72" i="1"/>
  <c r="JP70" i="1"/>
  <c r="JP69" i="1"/>
  <c r="JP68" i="1"/>
  <c r="JP67" i="1"/>
  <c r="JP66" i="1"/>
  <c r="JO63" i="1"/>
  <c r="JM62" i="1"/>
  <c r="JP61" i="1"/>
  <c r="JP60" i="1"/>
  <c r="JP59" i="1"/>
  <c r="JP58" i="1"/>
  <c r="JP56" i="1"/>
  <c r="JQ110" i="1"/>
  <c r="JM30" i="1"/>
  <c r="JP29" i="1"/>
  <c r="JP27" i="1"/>
  <c r="JP26" i="1"/>
  <c r="JN112" i="1" s="1"/>
  <c r="JP25" i="1"/>
  <c r="JP24" i="1"/>
  <c r="JP23" i="1"/>
  <c r="JP22" i="1"/>
  <c r="JP21" i="1"/>
  <c r="JP20" i="1"/>
  <c r="JP19" i="1"/>
  <c r="JP18" i="1"/>
  <c r="JP17" i="1"/>
  <c r="JP16" i="1"/>
  <c r="JP14" i="1"/>
  <c r="JP13" i="1"/>
  <c r="JP12" i="1"/>
  <c r="JP11" i="1"/>
  <c r="JH117" i="1"/>
  <c r="JG105" i="1"/>
  <c r="JH116" i="1"/>
  <c r="JH105" i="1"/>
  <c r="JH73" i="1"/>
  <c r="JG73" i="1"/>
  <c r="JJ72" i="1"/>
  <c r="JJ70" i="1"/>
  <c r="JJ69" i="1"/>
  <c r="JJ68" i="1"/>
  <c r="JJ67" i="1"/>
  <c r="JI63" i="1"/>
  <c r="JH62" i="1"/>
  <c r="JK112" i="1" s="1"/>
  <c r="JG62" i="1"/>
  <c r="JJ61" i="1"/>
  <c r="JJ60" i="1"/>
  <c r="JJ59" i="1"/>
  <c r="JJ58" i="1"/>
  <c r="JJ56" i="1"/>
  <c r="JH53" i="1"/>
  <c r="JK111" i="1" s="1"/>
  <c r="JG53" i="1"/>
  <c r="JH30" i="1"/>
  <c r="JG30" i="1"/>
  <c r="JJ29" i="1"/>
  <c r="JJ27" i="1"/>
  <c r="JJ26" i="1"/>
  <c r="JH112" i="1" s="1"/>
  <c r="JJ25" i="1"/>
  <c r="JJ24" i="1"/>
  <c r="JJ23" i="1"/>
  <c r="JJ22" i="1"/>
  <c r="JJ21" i="1"/>
  <c r="JJ20" i="1"/>
  <c r="JJ18" i="1"/>
  <c r="JJ17" i="1"/>
  <c r="JJ16" i="1"/>
  <c r="JJ14" i="1"/>
  <c r="JJ13" i="1"/>
  <c r="JJ12" i="1"/>
  <c r="JJ11" i="1"/>
  <c r="JB117" i="1"/>
  <c r="JB116" i="1"/>
  <c r="JB105" i="1"/>
  <c r="JA105" i="1"/>
  <c r="JB73" i="1"/>
  <c r="JA73" i="1"/>
  <c r="JD72" i="1"/>
  <c r="JD70" i="1"/>
  <c r="JD69" i="1"/>
  <c r="JD68" i="1"/>
  <c r="JD67" i="1"/>
  <c r="JD66" i="1"/>
  <c r="JC63" i="1"/>
  <c r="JB62" i="1"/>
  <c r="JE112" i="1" s="1"/>
  <c r="JA62" i="1"/>
  <c r="JD61" i="1"/>
  <c r="JD60" i="1"/>
  <c r="JD59" i="1"/>
  <c r="JD58" i="1"/>
  <c r="JD56" i="1"/>
  <c r="JB53" i="1"/>
  <c r="JA53" i="1"/>
  <c r="JD47" i="1"/>
  <c r="JD44" i="1"/>
  <c r="JD43" i="1"/>
  <c r="JD42" i="1"/>
  <c r="JD40" i="1"/>
  <c r="JD39" i="1"/>
  <c r="JD38" i="1"/>
  <c r="JD37" i="1"/>
  <c r="JD36" i="1"/>
  <c r="JD35" i="1"/>
  <c r="JD34" i="1"/>
  <c r="JD33" i="1"/>
  <c r="JB30" i="1"/>
  <c r="JA30" i="1"/>
  <c r="JD29" i="1"/>
  <c r="JD27" i="1"/>
  <c r="JD26" i="1"/>
  <c r="JB112" i="1" s="1"/>
  <c r="JD25" i="1"/>
  <c r="JD24" i="1"/>
  <c r="JD23" i="1"/>
  <c r="JD22" i="1"/>
  <c r="JD21" i="1"/>
  <c r="JD20" i="1"/>
  <c r="JD19" i="1"/>
  <c r="JD18" i="1"/>
  <c r="JD17" i="1"/>
  <c r="JD16" i="1"/>
  <c r="JD14" i="1"/>
  <c r="JD13" i="1"/>
  <c r="JD12" i="1"/>
  <c r="JD11" i="1"/>
  <c r="IV105" i="1"/>
  <c r="IU105" i="1"/>
  <c r="IX77" i="1"/>
  <c r="IX78" i="1"/>
  <c r="IX80" i="1"/>
  <c r="IX81" i="1"/>
  <c r="IX82" i="1"/>
  <c r="IX83" i="1"/>
  <c r="IX84" i="1"/>
  <c r="IX85" i="1"/>
  <c r="IX86" i="1"/>
  <c r="IX87" i="1"/>
  <c r="IX88" i="1"/>
  <c r="IX89" i="1"/>
  <c r="IX90" i="1"/>
  <c r="IX91" i="1"/>
  <c r="IX92" i="1"/>
  <c r="IX93" i="1"/>
  <c r="IX76" i="1"/>
  <c r="IV73" i="1"/>
  <c r="IU73" i="1"/>
  <c r="IX67" i="1"/>
  <c r="IX68" i="1"/>
  <c r="IX69" i="1"/>
  <c r="IX70" i="1"/>
  <c r="IX72" i="1"/>
  <c r="IX66" i="1"/>
  <c r="IV62" i="1"/>
  <c r="IU62" i="1"/>
  <c r="IX58" i="1"/>
  <c r="IX59" i="1"/>
  <c r="IX60" i="1"/>
  <c r="IX61" i="1"/>
  <c r="IX56" i="1"/>
  <c r="IV53" i="1"/>
  <c r="IU53" i="1"/>
  <c r="IX34" i="1"/>
  <c r="IX35" i="1"/>
  <c r="IX36" i="1"/>
  <c r="IX37" i="1"/>
  <c r="IX38" i="1"/>
  <c r="IX39" i="1"/>
  <c r="IX40" i="1"/>
  <c r="IX41" i="1"/>
  <c r="IX43" i="1"/>
  <c r="IX44" i="1"/>
  <c r="IX47" i="1"/>
  <c r="IX33" i="1"/>
  <c r="IV30" i="1"/>
  <c r="IU30" i="1"/>
  <c r="IX12" i="1"/>
  <c r="IX13" i="1"/>
  <c r="IX14" i="1"/>
  <c r="IX16" i="1"/>
  <c r="IX17" i="1"/>
  <c r="IX18" i="1"/>
  <c r="IX19" i="1"/>
  <c r="IX20" i="1"/>
  <c r="IX21" i="1"/>
  <c r="IX22" i="1"/>
  <c r="IX23" i="1"/>
  <c r="IX24" i="1"/>
  <c r="IX25" i="1"/>
  <c r="IX26" i="1"/>
  <c r="IX27" i="1"/>
  <c r="IX29" i="1"/>
  <c r="IX11" i="1"/>
  <c r="IP105" i="1"/>
  <c r="IO105" i="1"/>
  <c r="IR77" i="1"/>
  <c r="IR78" i="1"/>
  <c r="IR79" i="1"/>
  <c r="IR80" i="1"/>
  <c r="IR81" i="1"/>
  <c r="IR82" i="1"/>
  <c r="IR83" i="1"/>
  <c r="IR84" i="1"/>
  <c r="IR85" i="1"/>
  <c r="IR86" i="1"/>
  <c r="IR87" i="1"/>
  <c r="IR88" i="1"/>
  <c r="IR89" i="1"/>
  <c r="IR90" i="1"/>
  <c r="IR91" i="1"/>
  <c r="IR92" i="1"/>
  <c r="IR93" i="1"/>
  <c r="IR76" i="1"/>
  <c r="IP73" i="1"/>
  <c r="IO73" i="1"/>
  <c r="IR67" i="1"/>
  <c r="IR68" i="1"/>
  <c r="IR69" i="1"/>
  <c r="IR70" i="1"/>
  <c r="IR72" i="1"/>
  <c r="IR66" i="1"/>
  <c r="IP62" i="1"/>
  <c r="IO62" i="1"/>
  <c r="IR58" i="1"/>
  <c r="IR59" i="1"/>
  <c r="IR60" i="1"/>
  <c r="IR61" i="1"/>
  <c r="IR56" i="1"/>
  <c r="IP53" i="1"/>
  <c r="IO53" i="1"/>
  <c r="IR34" i="1"/>
  <c r="IR35" i="1"/>
  <c r="IR36" i="1"/>
  <c r="IR37" i="1"/>
  <c r="IR38" i="1"/>
  <c r="IR39" i="1"/>
  <c r="IR41" i="1"/>
  <c r="IR42" i="1"/>
  <c r="IR43" i="1"/>
  <c r="IR44" i="1"/>
  <c r="IR47" i="1"/>
  <c r="IR33" i="1"/>
  <c r="IP30" i="1"/>
  <c r="IO30" i="1"/>
  <c r="IR12" i="1"/>
  <c r="IR13" i="1"/>
  <c r="IR14" i="1"/>
  <c r="IR16" i="1"/>
  <c r="IR17" i="1"/>
  <c r="IR18" i="1"/>
  <c r="IR19" i="1"/>
  <c r="IR20" i="1"/>
  <c r="IR21" i="1"/>
  <c r="IR22" i="1"/>
  <c r="IR23" i="1"/>
  <c r="IR24" i="1"/>
  <c r="IR25" i="1"/>
  <c r="IR26" i="1"/>
  <c r="IR27" i="1"/>
  <c r="IR29" i="1"/>
  <c r="IR11" i="1"/>
  <c r="IJ105" i="1"/>
  <c r="II105" i="1"/>
  <c r="IL77" i="1"/>
  <c r="IL78" i="1"/>
  <c r="IL79" i="1"/>
  <c r="IL80" i="1"/>
  <c r="IL81" i="1"/>
  <c r="IL82" i="1"/>
  <c r="IL83" i="1"/>
  <c r="IL84" i="1"/>
  <c r="IL85" i="1"/>
  <c r="IL86" i="1"/>
  <c r="IL87" i="1"/>
  <c r="IL88" i="1"/>
  <c r="IL89" i="1"/>
  <c r="IL90" i="1"/>
  <c r="IL91" i="1"/>
  <c r="IL92" i="1"/>
  <c r="IL93" i="1"/>
  <c r="IL76" i="1"/>
  <c r="IJ73" i="1"/>
  <c r="II73" i="1"/>
  <c r="IL67" i="1"/>
  <c r="IL68" i="1"/>
  <c r="IL69" i="1"/>
  <c r="IL70" i="1"/>
  <c r="IL72" i="1"/>
  <c r="IL66" i="1"/>
  <c r="IJ62" i="1"/>
  <c r="II62" i="1"/>
  <c r="IL58" i="1"/>
  <c r="IL59" i="1"/>
  <c r="IL60" i="1"/>
  <c r="IL61" i="1"/>
  <c r="IL56" i="1"/>
  <c r="IJ53" i="1"/>
  <c r="II53" i="1"/>
  <c r="IL34" i="1"/>
  <c r="IL35" i="1"/>
  <c r="IL36" i="1"/>
  <c r="IL37" i="1"/>
  <c r="IL38" i="1"/>
  <c r="IL39" i="1"/>
  <c r="IL40" i="1"/>
  <c r="IL41" i="1"/>
  <c r="IL42" i="1"/>
  <c r="IL43" i="1"/>
  <c r="IL44" i="1"/>
  <c r="IL47" i="1"/>
  <c r="IJ30" i="1"/>
  <c r="II30" i="1"/>
  <c r="IL12" i="1"/>
  <c r="IL13" i="1"/>
  <c r="IL14" i="1"/>
  <c r="IL16" i="1"/>
  <c r="IL17" i="1"/>
  <c r="IL18" i="1"/>
  <c r="IL19" i="1"/>
  <c r="IL20" i="1"/>
  <c r="IL21" i="1"/>
  <c r="IL22" i="1"/>
  <c r="IL23" i="1"/>
  <c r="IL24" i="1"/>
  <c r="IL25" i="1"/>
  <c r="IL26" i="1"/>
  <c r="IL27" i="1"/>
  <c r="IL29" i="1"/>
  <c r="IL11" i="1"/>
  <c r="ID105" i="1"/>
  <c r="IC105" i="1"/>
  <c r="IF77" i="1"/>
  <c r="IF78" i="1"/>
  <c r="IF79" i="1"/>
  <c r="IF80" i="1"/>
  <c r="IF81" i="1"/>
  <c r="IF82" i="1"/>
  <c r="IF83" i="1"/>
  <c r="IF84" i="1"/>
  <c r="IF85" i="1"/>
  <c r="IF86" i="1"/>
  <c r="IF87" i="1"/>
  <c r="IF88" i="1"/>
  <c r="IF89" i="1"/>
  <c r="IF90" i="1"/>
  <c r="IF91" i="1"/>
  <c r="IF92" i="1"/>
  <c r="IF93" i="1"/>
  <c r="IF76" i="1"/>
  <c r="ID73" i="1"/>
  <c r="IC73" i="1"/>
  <c r="IF67" i="1"/>
  <c r="IF68" i="1"/>
  <c r="IF69" i="1"/>
  <c r="IF70" i="1"/>
  <c r="IF72" i="1"/>
  <c r="IF66" i="1"/>
  <c r="ID62" i="1"/>
  <c r="IG112" i="1" s="1"/>
  <c r="IC62" i="1"/>
  <c r="IF58" i="1"/>
  <c r="IF59" i="1"/>
  <c r="IF60" i="1"/>
  <c r="IF61" i="1"/>
  <c r="IF56" i="1"/>
  <c r="ID53" i="1"/>
  <c r="IC53" i="1"/>
  <c r="IF34" i="1"/>
  <c r="IF35" i="1"/>
  <c r="IF36" i="1"/>
  <c r="IF37" i="1"/>
  <c r="IF38" i="1"/>
  <c r="IF39" i="1"/>
  <c r="IF40" i="1"/>
  <c r="IF41" i="1"/>
  <c r="IF42" i="1"/>
  <c r="IF43" i="1"/>
  <c r="IF44" i="1"/>
  <c r="IF47" i="1"/>
  <c r="IF33" i="1"/>
  <c r="ID30" i="1"/>
  <c r="IC30" i="1"/>
  <c r="IF12" i="1"/>
  <c r="IF13" i="1"/>
  <c r="IF14" i="1"/>
  <c r="IF16" i="1"/>
  <c r="IF17" i="1"/>
  <c r="IF18" i="1"/>
  <c r="IF19" i="1"/>
  <c r="IF20" i="1"/>
  <c r="IF21" i="1"/>
  <c r="IF22" i="1"/>
  <c r="IF23" i="1"/>
  <c r="IF24" i="1"/>
  <c r="IF25" i="1"/>
  <c r="IF26" i="1"/>
  <c r="ID112" i="1" s="1"/>
  <c r="IF27" i="1"/>
  <c r="IF29" i="1"/>
  <c r="IF11" i="1"/>
  <c r="HX105" i="1"/>
  <c r="HW105" i="1"/>
  <c r="HZ77" i="1"/>
  <c r="HZ78" i="1"/>
  <c r="HZ79" i="1"/>
  <c r="HZ80" i="1"/>
  <c r="HZ81" i="1"/>
  <c r="HZ82" i="1"/>
  <c r="HZ83" i="1"/>
  <c r="HZ84" i="1"/>
  <c r="HZ85" i="1"/>
  <c r="HZ86" i="1"/>
  <c r="HZ87" i="1"/>
  <c r="HZ88" i="1"/>
  <c r="HZ89" i="1"/>
  <c r="HZ90" i="1"/>
  <c r="HZ91" i="1"/>
  <c r="HZ92" i="1"/>
  <c r="HZ93" i="1"/>
  <c r="HZ76" i="1"/>
  <c r="HX73" i="1"/>
  <c r="HW73" i="1"/>
  <c r="HZ67" i="1"/>
  <c r="HZ68" i="1"/>
  <c r="HZ69" i="1"/>
  <c r="HZ70" i="1"/>
  <c r="HZ72" i="1"/>
  <c r="HZ66" i="1"/>
  <c r="HX62" i="1"/>
  <c r="HW62" i="1"/>
  <c r="HZ57" i="1"/>
  <c r="HZ58" i="1"/>
  <c r="HZ59" i="1"/>
  <c r="HZ60" i="1"/>
  <c r="HZ61" i="1"/>
  <c r="HZ56" i="1"/>
  <c r="HX53" i="1"/>
  <c r="HW53" i="1"/>
  <c r="HZ34" i="1"/>
  <c r="HZ35" i="1"/>
  <c r="HZ36" i="1"/>
  <c r="HZ37" i="1"/>
  <c r="HZ38" i="1"/>
  <c r="HZ39" i="1"/>
  <c r="HZ40" i="1"/>
  <c r="HZ41" i="1"/>
  <c r="HZ42" i="1"/>
  <c r="HZ43" i="1"/>
  <c r="HZ44" i="1"/>
  <c r="HZ47" i="1"/>
  <c r="HZ33" i="1"/>
  <c r="HX30" i="1"/>
  <c r="HW30" i="1"/>
  <c r="HZ12" i="1"/>
  <c r="HZ13" i="1"/>
  <c r="HZ14" i="1"/>
  <c r="HZ16" i="1"/>
  <c r="HZ17" i="1"/>
  <c r="HZ18" i="1"/>
  <c r="HZ19" i="1"/>
  <c r="HZ20" i="1"/>
  <c r="HZ21" i="1"/>
  <c r="HZ22" i="1"/>
  <c r="HZ23" i="1"/>
  <c r="HZ24" i="1"/>
  <c r="HZ25" i="1"/>
  <c r="HZ26" i="1"/>
  <c r="HZ27" i="1"/>
  <c r="HZ29" i="1"/>
  <c r="HZ11" i="1"/>
  <c r="HR105" i="1"/>
  <c r="HQ105" i="1"/>
  <c r="HT77" i="1"/>
  <c r="HT78" i="1"/>
  <c r="HT79" i="1"/>
  <c r="HT80" i="1"/>
  <c r="HT81" i="1"/>
  <c r="HT82" i="1"/>
  <c r="HT83" i="1"/>
  <c r="HT84" i="1"/>
  <c r="HT85" i="1"/>
  <c r="HT86" i="1"/>
  <c r="HT87" i="1"/>
  <c r="HT88" i="1"/>
  <c r="HT89" i="1"/>
  <c r="HT90" i="1"/>
  <c r="HT91" i="1"/>
  <c r="HT92" i="1"/>
  <c r="HT93" i="1"/>
  <c r="HT76" i="1"/>
  <c r="HR73" i="1"/>
  <c r="HQ73" i="1"/>
  <c r="HT67" i="1"/>
  <c r="HT68" i="1"/>
  <c r="HT69" i="1"/>
  <c r="HT70" i="1"/>
  <c r="HT72" i="1"/>
  <c r="HT66" i="1"/>
  <c r="HR62" i="1"/>
  <c r="HQ62" i="1"/>
  <c r="HT57" i="1"/>
  <c r="HT58" i="1"/>
  <c r="HT59" i="1"/>
  <c r="HT60" i="1"/>
  <c r="HT61" i="1"/>
  <c r="HT56" i="1"/>
  <c r="HR53" i="1"/>
  <c r="HQ53" i="1"/>
  <c r="HT34" i="1"/>
  <c r="HT35" i="1"/>
  <c r="HT36" i="1"/>
  <c r="HT37" i="1"/>
  <c r="HT38" i="1"/>
  <c r="HT39" i="1"/>
  <c r="HT40" i="1"/>
  <c r="HT41" i="1"/>
  <c r="HT42" i="1"/>
  <c r="HT43" i="1"/>
  <c r="HT44" i="1"/>
  <c r="HT47" i="1"/>
  <c r="HT33" i="1"/>
  <c r="HR30" i="1"/>
  <c r="HQ30" i="1"/>
  <c r="HT12" i="1"/>
  <c r="HT13" i="1"/>
  <c r="HT14" i="1"/>
  <c r="HT16" i="1"/>
  <c r="HT17" i="1"/>
  <c r="HT18" i="1"/>
  <c r="HT19" i="1"/>
  <c r="HT20" i="1"/>
  <c r="HT21" i="1"/>
  <c r="HT22" i="1"/>
  <c r="HT23" i="1"/>
  <c r="HT24" i="1"/>
  <c r="HT25" i="1"/>
  <c r="HT26" i="1"/>
  <c r="HT27" i="1"/>
  <c r="HT29" i="1"/>
  <c r="HT11" i="1"/>
  <c r="HL105" i="1"/>
  <c r="HK105" i="1"/>
  <c r="HN77" i="1"/>
  <c r="HN78" i="1"/>
  <c r="HN79" i="1"/>
  <c r="HN80" i="1"/>
  <c r="HN81" i="1"/>
  <c r="HN82" i="1"/>
  <c r="HN83" i="1"/>
  <c r="HN84" i="1"/>
  <c r="HN85" i="1"/>
  <c r="HN86" i="1"/>
  <c r="HN87" i="1"/>
  <c r="HN88" i="1"/>
  <c r="HN89" i="1"/>
  <c r="HN90" i="1"/>
  <c r="HN91" i="1"/>
  <c r="HN92" i="1"/>
  <c r="HN93" i="1"/>
  <c r="HN76" i="1"/>
  <c r="HL73" i="1"/>
  <c r="HK73" i="1"/>
  <c r="HN67" i="1"/>
  <c r="HN68" i="1"/>
  <c r="HN69" i="1"/>
  <c r="HN70" i="1"/>
  <c r="HN72" i="1"/>
  <c r="HN66" i="1"/>
  <c r="HL62" i="1"/>
  <c r="HK62" i="1"/>
  <c r="HN57" i="1"/>
  <c r="HN58" i="1"/>
  <c r="HN59" i="1"/>
  <c r="HN60" i="1"/>
  <c r="HN61" i="1"/>
  <c r="HN56" i="1"/>
  <c r="HL53" i="1"/>
  <c r="HK53" i="1"/>
  <c r="HN34" i="1"/>
  <c r="HN35" i="1"/>
  <c r="HN36" i="1"/>
  <c r="HN37" i="1"/>
  <c r="HN38" i="1"/>
  <c r="HN39" i="1"/>
  <c r="HN40" i="1"/>
  <c r="HN41" i="1"/>
  <c r="HN42" i="1"/>
  <c r="HN43" i="1"/>
  <c r="HN44" i="1"/>
  <c r="HN47" i="1"/>
  <c r="HN33" i="1"/>
  <c r="HL30" i="1"/>
  <c r="HK30" i="1"/>
  <c r="HN12" i="1"/>
  <c r="HN13" i="1"/>
  <c r="HN14" i="1"/>
  <c r="HN16" i="1"/>
  <c r="HN17" i="1"/>
  <c r="HN18" i="1"/>
  <c r="HN19" i="1"/>
  <c r="HN20" i="1"/>
  <c r="HN21" i="1"/>
  <c r="HN22" i="1"/>
  <c r="HN23" i="1"/>
  <c r="HN24" i="1"/>
  <c r="HN25" i="1"/>
  <c r="HN26" i="1"/>
  <c r="HN27" i="1"/>
  <c r="HN29" i="1"/>
  <c r="HN11" i="1"/>
  <c r="HF105" i="1"/>
  <c r="HE105" i="1"/>
  <c r="HH77" i="1"/>
  <c r="HH78" i="1"/>
  <c r="HH79" i="1"/>
  <c r="HH80" i="1"/>
  <c r="HH81" i="1"/>
  <c r="HH82" i="1"/>
  <c r="HH83" i="1"/>
  <c r="HH84" i="1"/>
  <c r="HH85" i="1"/>
  <c r="HH86" i="1"/>
  <c r="HH87" i="1"/>
  <c r="HH88" i="1"/>
  <c r="HH89" i="1"/>
  <c r="HH90" i="1"/>
  <c r="HH91" i="1"/>
  <c r="HH92" i="1"/>
  <c r="HH93" i="1"/>
  <c r="HH76" i="1"/>
  <c r="HF73" i="1"/>
  <c r="HE73" i="1"/>
  <c r="HH67" i="1"/>
  <c r="HH68" i="1"/>
  <c r="HH69" i="1"/>
  <c r="HH70" i="1"/>
  <c r="HH72" i="1"/>
  <c r="HH66" i="1"/>
  <c r="HF62" i="1"/>
  <c r="HE62" i="1"/>
  <c r="HH57" i="1"/>
  <c r="HH58" i="1"/>
  <c r="HH59" i="1"/>
  <c r="HH60" i="1"/>
  <c r="HH61" i="1"/>
  <c r="HH56" i="1"/>
  <c r="HF53" i="1"/>
  <c r="HE53" i="1"/>
  <c r="HH34" i="1"/>
  <c r="HH35" i="1"/>
  <c r="HH36" i="1"/>
  <c r="HH37" i="1"/>
  <c r="HH38" i="1"/>
  <c r="HH39" i="1"/>
  <c r="HH40" i="1"/>
  <c r="HH41" i="1"/>
  <c r="HH42" i="1"/>
  <c r="HH43" i="1"/>
  <c r="HH44" i="1"/>
  <c r="HH47" i="1"/>
  <c r="HH33" i="1"/>
  <c r="HF30" i="1"/>
  <c r="HE30" i="1"/>
  <c r="HH12" i="1"/>
  <c r="HH13" i="1"/>
  <c r="HH14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9" i="1"/>
  <c r="HH11" i="1"/>
  <c r="GZ105" i="1"/>
  <c r="GY105" i="1"/>
  <c r="HB77" i="1"/>
  <c r="HB78" i="1"/>
  <c r="HB79" i="1"/>
  <c r="HB80" i="1"/>
  <c r="HB81" i="1"/>
  <c r="HB82" i="1"/>
  <c r="HB83" i="1"/>
  <c r="HB84" i="1"/>
  <c r="HB85" i="1"/>
  <c r="HB86" i="1"/>
  <c r="HB87" i="1"/>
  <c r="HB88" i="1"/>
  <c r="HB89" i="1"/>
  <c r="HB90" i="1"/>
  <c r="HB91" i="1"/>
  <c r="HB92" i="1"/>
  <c r="HB93" i="1"/>
  <c r="HB76" i="1"/>
  <c r="GZ73" i="1"/>
  <c r="GY73" i="1"/>
  <c r="HB67" i="1"/>
  <c r="HB68" i="1"/>
  <c r="HB69" i="1"/>
  <c r="HB70" i="1"/>
  <c r="HB72" i="1"/>
  <c r="HB66" i="1"/>
  <c r="GZ62" i="1"/>
  <c r="GY62" i="1"/>
  <c r="HB57" i="1"/>
  <c r="HB58" i="1"/>
  <c r="HB59" i="1"/>
  <c r="HB60" i="1"/>
  <c r="HB61" i="1"/>
  <c r="HB56" i="1"/>
  <c r="GZ53" i="1"/>
  <c r="GY53" i="1"/>
  <c r="HB34" i="1"/>
  <c r="HB35" i="1"/>
  <c r="HB36" i="1"/>
  <c r="HB37" i="1"/>
  <c r="HB38" i="1"/>
  <c r="HB39" i="1"/>
  <c r="HB40" i="1"/>
  <c r="HB41" i="1"/>
  <c r="HB42" i="1"/>
  <c r="HB43" i="1"/>
  <c r="HB44" i="1"/>
  <c r="HB47" i="1"/>
  <c r="HB33" i="1"/>
  <c r="GZ30" i="1"/>
  <c r="GY30" i="1"/>
  <c r="HB12" i="1"/>
  <c r="HB13" i="1"/>
  <c r="HB14" i="1"/>
  <c r="HB16" i="1"/>
  <c r="HB17" i="1"/>
  <c r="HB18" i="1"/>
  <c r="HB19" i="1"/>
  <c r="HB20" i="1"/>
  <c r="HB21" i="1"/>
  <c r="HB22" i="1"/>
  <c r="HB23" i="1"/>
  <c r="HB24" i="1"/>
  <c r="HB25" i="1"/>
  <c r="HB26" i="1"/>
  <c r="HB27" i="1"/>
  <c r="HB29" i="1"/>
  <c r="HB11" i="1"/>
  <c r="GT105" i="1"/>
  <c r="GS105" i="1"/>
  <c r="GV77" i="1"/>
  <c r="GV78" i="1"/>
  <c r="GV79" i="1"/>
  <c r="GV80" i="1"/>
  <c r="GV81" i="1"/>
  <c r="GV82" i="1"/>
  <c r="GV83" i="1"/>
  <c r="GV84" i="1"/>
  <c r="GV85" i="1"/>
  <c r="GV86" i="1"/>
  <c r="GV87" i="1"/>
  <c r="GV88" i="1"/>
  <c r="GV89" i="1"/>
  <c r="GV90" i="1"/>
  <c r="GV91" i="1"/>
  <c r="GV92" i="1"/>
  <c r="GV93" i="1"/>
  <c r="GV76" i="1"/>
  <c r="GT73" i="1"/>
  <c r="GS73" i="1"/>
  <c r="GV67" i="1"/>
  <c r="GV68" i="1"/>
  <c r="GV69" i="1"/>
  <c r="GV70" i="1"/>
  <c r="GV72" i="1"/>
  <c r="GV66" i="1"/>
  <c r="GT62" i="1"/>
  <c r="GS62" i="1"/>
  <c r="GV57" i="1"/>
  <c r="GV58" i="1"/>
  <c r="GV59" i="1"/>
  <c r="GV60" i="1"/>
  <c r="GV61" i="1"/>
  <c r="GV56" i="1"/>
  <c r="GT53" i="1"/>
  <c r="GS53" i="1"/>
  <c r="GV34" i="1"/>
  <c r="GV35" i="1"/>
  <c r="GV36" i="1"/>
  <c r="GV37" i="1"/>
  <c r="GV38" i="1"/>
  <c r="GV39" i="1"/>
  <c r="GV40" i="1"/>
  <c r="GV41" i="1"/>
  <c r="GV42" i="1"/>
  <c r="GV43" i="1"/>
  <c r="GV44" i="1"/>
  <c r="GV47" i="1"/>
  <c r="GV33" i="1"/>
  <c r="GT30" i="1"/>
  <c r="GS30" i="1"/>
  <c r="GV12" i="1"/>
  <c r="GV13" i="1"/>
  <c r="GV14" i="1"/>
  <c r="GV16" i="1"/>
  <c r="GV17" i="1"/>
  <c r="GV18" i="1"/>
  <c r="GV19" i="1"/>
  <c r="GV20" i="1"/>
  <c r="GV21" i="1"/>
  <c r="GV22" i="1"/>
  <c r="GV23" i="1"/>
  <c r="GV24" i="1"/>
  <c r="GV25" i="1"/>
  <c r="GV26" i="1"/>
  <c r="GV27" i="1"/>
  <c r="GV29" i="1"/>
  <c r="GV11" i="1"/>
  <c r="IV117" i="1"/>
  <c r="IV116" i="1"/>
  <c r="IP117" i="1"/>
  <c r="IP116" i="1"/>
  <c r="IJ117" i="1"/>
  <c r="IJ116" i="1"/>
  <c r="HX117" i="1"/>
  <c r="HX116" i="1"/>
  <c r="HR117" i="1"/>
  <c r="HR116" i="1"/>
  <c r="HL117" i="1"/>
  <c r="HL116" i="1"/>
  <c r="HF117" i="1"/>
  <c r="HF116" i="1"/>
  <c r="GZ117" i="1"/>
  <c r="GZ116" i="1"/>
  <c r="GT117" i="1"/>
  <c r="GT116" i="1"/>
  <c r="GN105" i="1"/>
  <c r="GM105" i="1"/>
  <c r="GP77" i="1"/>
  <c r="GP78" i="1"/>
  <c r="GP79" i="1"/>
  <c r="GP80" i="1"/>
  <c r="GP81" i="1"/>
  <c r="GP82" i="1"/>
  <c r="GP83" i="1"/>
  <c r="GP84" i="1"/>
  <c r="GP85" i="1"/>
  <c r="GP86" i="1"/>
  <c r="GP87" i="1"/>
  <c r="GP88" i="1"/>
  <c r="GP89" i="1"/>
  <c r="GP90" i="1"/>
  <c r="GP91" i="1"/>
  <c r="GP92" i="1"/>
  <c r="GP93" i="1"/>
  <c r="GP76" i="1"/>
  <c r="GN73" i="1"/>
  <c r="GM73" i="1"/>
  <c r="GP67" i="1"/>
  <c r="GP68" i="1"/>
  <c r="GP69" i="1"/>
  <c r="GP70" i="1"/>
  <c r="GP72" i="1"/>
  <c r="GP66" i="1"/>
  <c r="GN62" i="1"/>
  <c r="GM62" i="1"/>
  <c r="GP57" i="1"/>
  <c r="GP58" i="1"/>
  <c r="GP59" i="1"/>
  <c r="GP60" i="1"/>
  <c r="GP61" i="1"/>
  <c r="GP56" i="1"/>
  <c r="GN53" i="1"/>
  <c r="GM53" i="1"/>
  <c r="GP34" i="1"/>
  <c r="GP35" i="1"/>
  <c r="GP36" i="1"/>
  <c r="GP37" i="1"/>
  <c r="GP38" i="1"/>
  <c r="GP39" i="1"/>
  <c r="GP40" i="1"/>
  <c r="GP41" i="1"/>
  <c r="GP42" i="1"/>
  <c r="GP43" i="1"/>
  <c r="GP44" i="1"/>
  <c r="GP47" i="1"/>
  <c r="GP33" i="1"/>
  <c r="GN30" i="1"/>
  <c r="GM30" i="1"/>
  <c r="GP12" i="1"/>
  <c r="GP13" i="1"/>
  <c r="GP14" i="1"/>
  <c r="GP16" i="1"/>
  <c r="GP17" i="1"/>
  <c r="GP18" i="1"/>
  <c r="GP19" i="1"/>
  <c r="GP20" i="1"/>
  <c r="GP21" i="1"/>
  <c r="GP22" i="1"/>
  <c r="GP23" i="1"/>
  <c r="GP24" i="1"/>
  <c r="GP25" i="1"/>
  <c r="GP26" i="1"/>
  <c r="GP27" i="1"/>
  <c r="GP29" i="1"/>
  <c r="GP11" i="1"/>
  <c r="GH105" i="1"/>
  <c r="GG105" i="1"/>
  <c r="GJ77" i="1"/>
  <c r="GJ78" i="1"/>
  <c r="GJ79" i="1"/>
  <c r="GJ80" i="1"/>
  <c r="GJ81" i="1"/>
  <c r="GJ82" i="1"/>
  <c r="GJ83" i="1"/>
  <c r="GJ84" i="1"/>
  <c r="GJ85" i="1"/>
  <c r="GJ86" i="1"/>
  <c r="GJ87" i="1"/>
  <c r="GJ88" i="1"/>
  <c r="GJ89" i="1"/>
  <c r="GJ90" i="1"/>
  <c r="GJ91" i="1"/>
  <c r="GJ92" i="1"/>
  <c r="GJ93" i="1"/>
  <c r="GJ76" i="1"/>
  <c r="GH73" i="1"/>
  <c r="GG73" i="1"/>
  <c r="GJ67" i="1"/>
  <c r="GJ68" i="1"/>
  <c r="GJ69" i="1"/>
  <c r="GJ70" i="1"/>
  <c r="GJ72" i="1"/>
  <c r="GJ66" i="1"/>
  <c r="GH62" i="1"/>
  <c r="GG62" i="1"/>
  <c r="GJ57" i="1"/>
  <c r="GJ58" i="1"/>
  <c r="GJ59" i="1"/>
  <c r="GJ60" i="1"/>
  <c r="GJ61" i="1"/>
  <c r="GJ56" i="1"/>
  <c r="GH53" i="1"/>
  <c r="GG53" i="1"/>
  <c r="GJ34" i="1"/>
  <c r="GJ35" i="1"/>
  <c r="GJ36" i="1"/>
  <c r="GJ37" i="1"/>
  <c r="GJ38" i="1"/>
  <c r="GJ39" i="1"/>
  <c r="GJ40" i="1"/>
  <c r="GJ41" i="1"/>
  <c r="GJ42" i="1"/>
  <c r="GJ43" i="1"/>
  <c r="GJ44" i="1"/>
  <c r="GJ47" i="1"/>
  <c r="GJ33" i="1"/>
  <c r="GD82" i="1"/>
  <c r="GH30" i="1"/>
  <c r="GG30" i="1"/>
  <c r="GJ12" i="1"/>
  <c r="GJ13" i="1"/>
  <c r="GJ14" i="1"/>
  <c r="GJ16" i="1"/>
  <c r="GJ17" i="1"/>
  <c r="GJ18" i="1"/>
  <c r="GJ19" i="1"/>
  <c r="GJ20" i="1"/>
  <c r="GJ21" i="1"/>
  <c r="GJ22" i="1"/>
  <c r="GJ23" i="1"/>
  <c r="GJ24" i="1"/>
  <c r="GJ25" i="1"/>
  <c r="GJ26" i="1"/>
  <c r="GJ27" i="1"/>
  <c r="GJ29" i="1"/>
  <c r="GJ11" i="1"/>
  <c r="GB105" i="1"/>
  <c r="GA105" i="1"/>
  <c r="GD77" i="1"/>
  <c r="GD78" i="1"/>
  <c r="GD79" i="1"/>
  <c r="GD80" i="1"/>
  <c r="GD81" i="1"/>
  <c r="GD83" i="1"/>
  <c r="GD84" i="1"/>
  <c r="GD85" i="1"/>
  <c r="GD86" i="1"/>
  <c r="GD87" i="1"/>
  <c r="GD88" i="1"/>
  <c r="GD89" i="1"/>
  <c r="GD90" i="1"/>
  <c r="GD91" i="1"/>
  <c r="GD92" i="1"/>
  <c r="GD93" i="1"/>
  <c r="GD76" i="1"/>
  <c r="GB73" i="1"/>
  <c r="GA73" i="1"/>
  <c r="GD67" i="1"/>
  <c r="GD68" i="1"/>
  <c r="GD69" i="1"/>
  <c r="GD70" i="1"/>
  <c r="GD72" i="1"/>
  <c r="GD66" i="1"/>
  <c r="GB62" i="1"/>
  <c r="GE112" i="1" s="1"/>
  <c r="GA62" i="1"/>
  <c r="GD57" i="1"/>
  <c r="GD58" i="1"/>
  <c r="GD59" i="1"/>
  <c r="GD60" i="1"/>
  <c r="GD61" i="1"/>
  <c r="GD56" i="1"/>
  <c r="GB53" i="1"/>
  <c r="GA53" i="1"/>
  <c r="GD34" i="1"/>
  <c r="GD35" i="1"/>
  <c r="GD36" i="1"/>
  <c r="GD37" i="1"/>
  <c r="GD38" i="1"/>
  <c r="GD39" i="1"/>
  <c r="GD40" i="1"/>
  <c r="GD41" i="1"/>
  <c r="GD42" i="1"/>
  <c r="GD43" i="1"/>
  <c r="GD44" i="1"/>
  <c r="GD47" i="1"/>
  <c r="GD33" i="1"/>
  <c r="GB30" i="1"/>
  <c r="GA30" i="1"/>
  <c r="GD12" i="1"/>
  <c r="GD13" i="1"/>
  <c r="GD14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9" i="1"/>
  <c r="GD11" i="1"/>
  <c r="FX77" i="1"/>
  <c r="FX78" i="1"/>
  <c r="FX79" i="1"/>
  <c r="FX80" i="1"/>
  <c r="FX81" i="1"/>
  <c r="FX82" i="1"/>
  <c r="FX83" i="1"/>
  <c r="FX84" i="1"/>
  <c r="FX85" i="1"/>
  <c r="FX86" i="1"/>
  <c r="FX87" i="1"/>
  <c r="FX88" i="1"/>
  <c r="FX89" i="1"/>
  <c r="FX90" i="1"/>
  <c r="FX91" i="1"/>
  <c r="FX92" i="1"/>
  <c r="FX93" i="1"/>
  <c r="FX76" i="1"/>
  <c r="FV105" i="1"/>
  <c r="FU105" i="1"/>
  <c r="FV73" i="1"/>
  <c r="FX67" i="1"/>
  <c r="FX68" i="1"/>
  <c r="FX69" i="1"/>
  <c r="FX70" i="1"/>
  <c r="FX72" i="1"/>
  <c r="FX66" i="1"/>
  <c r="FU73" i="1"/>
  <c r="FU62" i="1"/>
  <c r="FV62" i="1"/>
  <c r="FY112" i="1" s="1"/>
  <c r="FX57" i="1"/>
  <c r="FX58" i="1"/>
  <c r="FX59" i="1"/>
  <c r="FX60" i="1"/>
  <c r="FX61" i="1"/>
  <c r="FX56" i="1"/>
  <c r="FV53" i="1"/>
  <c r="FX34" i="1"/>
  <c r="FX35" i="1"/>
  <c r="FX36" i="1"/>
  <c r="FX37" i="1"/>
  <c r="FX38" i="1"/>
  <c r="FX39" i="1"/>
  <c r="FX40" i="1"/>
  <c r="FX41" i="1"/>
  <c r="FX42" i="1"/>
  <c r="FX43" i="1"/>
  <c r="FX44" i="1"/>
  <c r="FX47" i="1"/>
  <c r="FX33" i="1"/>
  <c r="FU53" i="1"/>
  <c r="FX12" i="1"/>
  <c r="FX13" i="1"/>
  <c r="FX14" i="1"/>
  <c r="FX16" i="1"/>
  <c r="FX17" i="1"/>
  <c r="FX18" i="1"/>
  <c r="FX19" i="1"/>
  <c r="FX20" i="1"/>
  <c r="FX21" i="1"/>
  <c r="FX22" i="1"/>
  <c r="FX23" i="1"/>
  <c r="FX24" i="1"/>
  <c r="FX25" i="1"/>
  <c r="FX26" i="1"/>
  <c r="FX27" i="1"/>
  <c r="FX29" i="1"/>
  <c r="FX11" i="1"/>
  <c r="FV30" i="1"/>
  <c r="FU30" i="1"/>
  <c r="FP105" i="1"/>
  <c r="FO105" i="1"/>
  <c r="FR93" i="1"/>
  <c r="FR77" i="1"/>
  <c r="FR78" i="1"/>
  <c r="FR79" i="1"/>
  <c r="FR80" i="1"/>
  <c r="FR81" i="1"/>
  <c r="FR82" i="1"/>
  <c r="FR83" i="1"/>
  <c r="FR84" i="1"/>
  <c r="FR85" i="1"/>
  <c r="FR86" i="1"/>
  <c r="FR87" i="1"/>
  <c r="FR88" i="1"/>
  <c r="FR89" i="1"/>
  <c r="FR90" i="1"/>
  <c r="FR91" i="1"/>
  <c r="FR92" i="1"/>
  <c r="FR76" i="1"/>
  <c r="FP73" i="1"/>
  <c r="FO73" i="1"/>
  <c r="FR67" i="1"/>
  <c r="FR68" i="1"/>
  <c r="FR69" i="1"/>
  <c r="FR70" i="1"/>
  <c r="FR72" i="1"/>
  <c r="FR66" i="1"/>
  <c r="FP62" i="1"/>
  <c r="FS112" i="1" s="1"/>
  <c r="FO62" i="1"/>
  <c r="FR57" i="1"/>
  <c r="FR58" i="1"/>
  <c r="FR59" i="1"/>
  <c r="FR60" i="1"/>
  <c r="FR61" i="1"/>
  <c r="FR56" i="1"/>
  <c r="FR34" i="1"/>
  <c r="FR35" i="1"/>
  <c r="FR36" i="1"/>
  <c r="FR37" i="1"/>
  <c r="FR38" i="1"/>
  <c r="FR39" i="1"/>
  <c r="FR40" i="1"/>
  <c r="FR41" i="1"/>
  <c r="FR42" i="1"/>
  <c r="FR43" i="1"/>
  <c r="FR44" i="1"/>
  <c r="FR47" i="1"/>
  <c r="FR33" i="1"/>
  <c r="FP53" i="1"/>
  <c r="FO53" i="1"/>
  <c r="FP30" i="1"/>
  <c r="FR12" i="1"/>
  <c r="FR13" i="1"/>
  <c r="FR14" i="1"/>
  <c r="FR16" i="1"/>
  <c r="FR17" i="1"/>
  <c r="FR18" i="1"/>
  <c r="FR19" i="1"/>
  <c r="FR20" i="1"/>
  <c r="FR21" i="1"/>
  <c r="FR22" i="1"/>
  <c r="FR23" i="1"/>
  <c r="FR24" i="1"/>
  <c r="FR25" i="1"/>
  <c r="FR26" i="1"/>
  <c r="FR27" i="1"/>
  <c r="FR29" i="1"/>
  <c r="FR11" i="1"/>
  <c r="FO30" i="1"/>
  <c r="FL77" i="1"/>
  <c r="FL78" i="1"/>
  <c r="FL79" i="1"/>
  <c r="FL80" i="1"/>
  <c r="FL81" i="1"/>
  <c r="FL82" i="1"/>
  <c r="FL83" i="1"/>
  <c r="FL84" i="1"/>
  <c r="FL85" i="1"/>
  <c r="FL86" i="1"/>
  <c r="FL87" i="1"/>
  <c r="FL88" i="1"/>
  <c r="FL89" i="1"/>
  <c r="FL90" i="1"/>
  <c r="FL91" i="1"/>
  <c r="FL92" i="1"/>
  <c r="FL93" i="1"/>
  <c r="FL76" i="1"/>
  <c r="FJ105" i="1"/>
  <c r="FI105" i="1"/>
  <c r="FJ73" i="1"/>
  <c r="FI73" i="1"/>
  <c r="FL72" i="1"/>
  <c r="FL67" i="1"/>
  <c r="FL68" i="1"/>
  <c r="FL69" i="1"/>
  <c r="FL70" i="1"/>
  <c r="FL66" i="1"/>
  <c r="FJ62" i="1"/>
  <c r="FM112" i="1" s="1"/>
  <c r="FI62" i="1"/>
  <c r="FL57" i="1"/>
  <c r="FL58" i="1"/>
  <c r="FL59" i="1"/>
  <c r="FL60" i="1"/>
  <c r="FL61" i="1"/>
  <c r="FL56" i="1"/>
  <c r="FL34" i="1"/>
  <c r="FL35" i="1"/>
  <c r="FL36" i="1"/>
  <c r="FL37" i="1"/>
  <c r="FL38" i="1"/>
  <c r="FL39" i="1"/>
  <c r="FL40" i="1"/>
  <c r="FL41" i="1"/>
  <c r="FL42" i="1"/>
  <c r="FL43" i="1"/>
  <c r="FL44" i="1"/>
  <c r="FL47" i="1"/>
  <c r="FL33" i="1"/>
  <c r="FJ53" i="1"/>
  <c r="FI53" i="1"/>
  <c r="FL12" i="1"/>
  <c r="FL13" i="1"/>
  <c r="FL14" i="1"/>
  <c r="FL16" i="1"/>
  <c r="FL17" i="1"/>
  <c r="FL18" i="1"/>
  <c r="FL19" i="1"/>
  <c r="FL20" i="1"/>
  <c r="FL21" i="1"/>
  <c r="FL22" i="1"/>
  <c r="FL23" i="1"/>
  <c r="FL24" i="1"/>
  <c r="FL25" i="1"/>
  <c r="FL26" i="1"/>
  <c r="FL27" i="1"/>
  <c r="FL29" i="1"/>
  <c r="FL11" i="1"/>
  <c r="FJ30" i="1"/>
  <c r="FM110" i="1" s="1"/>
  <c r="FI30" i="1"/>
  <c r="FD105" i="1"/>
  <c r="FC105" i="1"/>
  <c r="FF77" i="1"/>
  <c r="FF78" i="1"/>
  <c r="FF79" i="1"/>
  <c r="FF80" i="1"/>
  <c r="FF81" i="1"/>
  <c r="FF82" i="1"/>
  <c r="FF83" i="1"/>
  <c r="FF84" i="1"/>
  <c r="FF85" i="1"/>
  <c r="FF86" i="1"/>
  <c r="FF87" i="1"/>
  <c r="FF88" i="1"/>
  <c r="FF89" i="1"/>
  <c r="FF90" i="1"/>
  <c r="FF91" i="1"/>
  <c r="FF92" i="1"/>
  <c r="FF93" i="1"/>
  <c r="FF76" i="1"/>
  <c r="FD73" i="1"/>
  <c r="FC73" i="1"/>
  <c r="FF67" i="1"/>
  <c r="FF68" i="1"/>
  <c r="FF69" i="1"/>
  <c r="FF70" i="1"/>
  <c r="FF72" i="1"/>
  <c r="FF66" i="1"/>
  <c r="FD62" i="1"/>
  <c r="FC62" i="1"/>
  <c r="FF57" i="1"/>
  <c r="FF58" i="1"/>
  <c r="FF59" i="1"/>
  <c r="FF60" i="1"/>
  <c r="FF61" i="1"/>
  <c r="FF56" i="1"/>
  <c r="FD53" i="1"/>
  <c r="FC53" i="1"/>
  <c r="FF34" i="1"/>
  <c r="FF35" i="1"/>
  <c r="FF36" i="1"/>
  <c r="FF37" i="1"/>
  <c r="FF38" i="1"/>
  <c r="FF39" i="1"/>
  <c r="FF40" i="1"/>
  <c r="FF41" i="1"/>
  <c r="FF42" i="1"/>
  <c r="FF43" i="1"/>
  <c r="FF44" i="1"/>
  <c r="FF47" i="1"/>
  <c r="FF33" i="1"/>
  <c r="FF12" i="1"/>
  <c r="FF13" i="1"/>
  <c r="FF14" i="1"/>
  <c r="FF16" i="1"/>
  <c r="FF17" i="1"/>
  <c r="FF18" i="1"/>
  <c r="FF19" i="1"/>
  <c r="FF20" i="1"/>
  <c r="FF21" i="1"/>
  <c r="FF22" i="1"/>
  <c r="FF23" i="1"/>
  <c r="FF24" i="1"/>
  <c r="FF25" i="1"/>
  <c r="FF26" i="1"/>
  <c r="FF27" i="1"/>
  <c r="FF29" i="1"/>
  <c r="FF11" i="1"/>
  <c r="FD30" i="1"/>
  <c r="FC30" i="1"/>
  <c r="GN117" i="1"/>
  <c r="GN116" i="1"/>
  <c r="GH117" i="1"/>
  <c r="GH116" i="1"/>
  <c r="FJ117" i="1"/>
  <c r="FJ116" i="1"/>
  <c r="FD117" i="1"/>
  <c r="FD116" i="1"/>
  <c r="EX105" i="1"/>
  <c r="EW105" i="1"/>
  <c r="EZ77" i="1"/>
  <c r="EZ78" i="1"/>
  <c r="EZ79" i="1"/>
  <c r="EZ80" i="1"/>
  <c r="EZ81" i="1"/>
  <c r="EZ82" i="1"/>
  <c r="EZ83" i="1"/>
  <c r="EZ84" i="1"/>
  <c r="EZ85" i="1"/>
  <c r="EZ86" i="1"/>
  <c r="EZ87" i="1"/>
  <c r="EZ88" i="1"/>
  <c r="EZ89" i="1"/>
  <c r="EZ90" i="1"/>
  <c r="EZ91" i="1"/>
  <c r="EZ92" i="1"/>
  <c r="EZ93" i="1"/>
  <c r="EZ76" i="1"/>
  <c r="EZ67" i="1"/>
  <c r="EZ68" i="1"/>
  <c r="EZ69" i="1"/>
  <c r="EZ70" i="1"/>
  <c r="EZ72" i="1"/>
  <c r="EZ66" i="1"/>
  <c r="EX73" i="1"/>
  <c r="EW73" i="1"/>
  <c r="EX62" i="1"/>
  <c r="EW62" i="1"/>
  <c r="EZ57" i="1"/>
  <c r="EZ58" i="1"/>
  <c r="EZ59" i="1"/>
  <c r="EZ60" i="1"/>
  <c r="EZ61" i="1"/>
  <c r="EZ56" i="1"/>
  <c r="EX53" i="1"/>
  <c r="EW53" i="1"/>
  <c r="EZ34" i="1"/>
  <c r="EZ35" i="1"/>
  <c r="EZ36" i="1"/>
  <c r="EZ37" i="1"/>
  <c r="EZ38" i="1"/>
  <c r="EZ39" i="1"/>
  <c r="EZ40" i="1"/>
  <c r="EZ41" i="1"/>
  <c r="EZ42" i="1"/>
  <c r="EZ43" i="1"/>
  <c r="EZ44" i="1"/>
  <c r="EZ47" i="1"/>
  <c r="EX30" i="1"/>
  <c r="EW30" i="1"/>
  <c r="EZ12" i="1"/>
  <c r="EZ13" i="1"/>
  <c r="EZ14" i="1"/>
  <c r="EZ16" i="1"/>
  <c r="EZ17" i="1"/>
  <c r="EZ18" i="1"/>
  <c r="EZ19" i="1"/>
  <c r="EZ20" i="1"/>
  <c r="EZ21" i="1"/>
  <c r="EZ22" i="1"/>
  <c r="EZ23" i="1"/>
  <c r="EZ24" i="1"/>
  <c r="EZ25" i="1"/>
  <c r="EZ26" i="1"/>
  <c r="EZ27" i="1"/>
  <c r="EZ29" i="1"/>
  <c r="EZ33" i="1"/>
  <c r="EZ11" i="1"/>
  <c r="ER105" i="1"/>
  <c r="EQ105" i="1"/>
  <c r="ET77" i="1"/>
  <c r="ET78" i="1"/>
  <c r="ET79" i="1"/>
  <c r="ET80" i="1"/>
  <c r="ET81" i="1"/>
  <c r="ET82" i="1"/>
  <c r="ET83" i="1"/>
  <c r="ET84" i="1"/>
  <c r="ET85" i="1"/>
  <c r="ET86" i="1"/>
  <c r="ET87" i="1"/>
  <c r="ET88" i="1"/>
  <c r="ET89" i="1"/>
  <c r="ET90" i="1"/>
  <c r="ET91" i="1"/>
  <c r="ET92" i="1"/>
  <c r="ET93" i="1"/>
  <c r="ER73" i="1"/>
  <c r="EQ73" i="1"/>
  <c r="ET67" i="1"/>
  <c r="ET68" i="1"/>
  <c r="ET69" i="1"/>
  <c r="ET70" i="1"/>
  <c r="ET72" i="1"/>
  <c r="ER62" i="1"/>
  <c r="EQ62" i="1"/>
  <c r="ET57" i="1"/>
  <c r="ET58" i="1"/>
  <c r="ET59" i="1"/>
  <c r="ET60" i="1"/>
  <c r="ET61" i="1"/>
  <c r="ET56" i="1"/>
  <c r="ET34" i="1"/>
  <c r="ET35" i="1"/>
  <c r="ET36" i="1"/>
  <c r="ET37" i="1"/>
  <c r="ET38" i="1"/>
  <c r="ET39" i="1"/>
  <c r="ET40" i="1"/>
  <c r="ET41" i="1"/>
  <c r="ET42" i="1"/>
  <c r="ET43" i="1"/>
  <c r="ET44" i="1"/>
  <c r="ET47" i="1"/>
  <c r="ER53" i="1"/>
  <c r="EQ53" i="1"/>
  <c r="ER30" i="1"/>
  <c r="ET12" i="1"/>
  <c r="ET13" i="1"/>
  <c r="ET14" i="1"/>
  <c r="ET16" i="1"/>
  <c r="ET17" i="1"/>
  <c r="ET18" i="1"/>
  <c r="ET19" i="1"/>
  <c r="ET20" i="1"/>
  <c r="ET21" i="1"/>
  <c r="ET22" i="1"/>
  <c r="ET23" i="1"/>
  <c r="ET24" i="1"/>
  <c r="ET25" i="1"/>
  <c r="ET26" i="1"/>
  <c r="ET27" i="1"/>
  <c r="ET29" i="1"/>
  <c r="EQ30" i="1"/>
  <c r="EX117" i="1"/>
  <c r="EX116" i="1"/>
  <c r="EM105" i="1"/>
  <c r="EL105" i="1"/>
  <c r="EO77" i="1"/>
  <c r="EO78" i="1"/>
  <c r="EO79" i="1"/>
  <c r="EO80" i="1"/>
  <c r="EO81" i="1"/>
  <c r="EO82" i="1"/>
  <c r="EO83" i="1"/>
  <c r="EO84" i="1"/>
  <c r="EO85" i="1"/>
  <c r="EO86" i="1"/>
  <c r="EO87" i="1"/>
  <c r="EO88" i="1"/>
  <c r="EO89" i="1"/>
  <c r="EO90" i="1"/>
  <c r="EO91" i="1"/>
  <c r="EO92" i="1"/>
  <c r="EO93" i="1"/>
  <c r="EM73" i="1"/>
  <c r="EL73" i="1"/>
  <c r="EO67" i="1"/>
  <c r="EO68" i="1"/>
  <c r="EO69" i="1"/>
  <c r="EO70" i="1"/>
  <c r="EO72" i="1"/>
  <c r="EM62" i="1"/>
  <c r="EL62" i="1"/>
  <c r="EO57" i="1"/>
  <c r="EO58" i="1"/>
  <c r="EO59" i="1"/>
  <c r="EO60" i="1"/>
  <c r="EO61" i="1"/>
  <c r="EO56" i="1"/>
  <c r="EM53" i="1"/>
  <c r="EL53" i="1"/>
  <c r="EO34" i="1"/>
  <c r="EO35" i="1"/>
  <c r="EO36" i="1"/>
  <c r="EO37" i="1"/>
  <c r="EO38" i="1"/>
  <c r="EO39" i="1"/>
  <c r="EO40" i="1"/>
  <c r="EO41" i="1"/>
  <c r="EO42" i="1"/>
  <c r="EO43" i="1"/>
  <c r="EO44" i="1"/>
  <c r="EO47" i="1"/>
  <c r="EM30" i="1"/>
  <c r="EO12" i="1"/>
  <c r="EO13" i="1"/>
  <c r="EO14" i="1"/>
  <c r="EO16" i="1"/>
  <c r="EO17" i="1"/>
  <c r="EO18" i="1"/>
  <c r="EO19" i="1"/>
  <c r="EO20" i="1"/>
  <c r="EO21" i="1"/>
  <c r="EO22" i="1"/>
  <c r="EO23" i="1"/>
  <c r="EO24" i="1"/>
  <c r="EO25" i="1"/>
  <c r="EO26" i="1"/>
  <c r="EO27" i="1"/>
  <c r="EO29" i="1"/>
  <c r="EL30" i="1"/>
  <c r="EH105" i="1"/>
  <c r="EG105" i="1"/>
  <c r="EJ77" i="1"/>
  <c r="EJ78" i="1"/>
  <c r="EJ79" i="1"/>
  <c r="EJ80" i="1"/>
  <c r="EJ81" i="1"/>
  <c r="EJ82" i="1"/>
  <c r="EJ83" i="1"/>
  <c r="EJ84" i="1"/>
  <c r="EJ85" i="1"/>
  <c r="EJ86" i="1"/>
  <c r="EJ87" i="1"/>
  <c r="EJ88" i="1"/>
  <c r="EJ89" i="1"/>
  <c r="EJ90" i="1"/>
  <c r="EJ91" i="1"/>
  <c r="EJ92" i="1"/>
  <c r="EJ93" i="1"/>
  <c r="EH73" i="1"/>
  <c r="EG73" i="1"/>
  <c r="EJ67" i="1"/>
  <c r="EJ68" i="1"/>
  <c r="EJ69" i="1"/>
  <c r="EJ70" i="1"/>
  <c r="EJ72" i="1"/>
  <c r="EH62" i="1"/>
  <c r="EG62" i="1"/>
  <c r="EJ57" i="1"/>
  <c r="EJ58" i="1"/>
  <c r="EJ59" i="1"/>
  <c r="EJ60" i="1"/>
  <c r="EJ61" i="1"/>
  <c r="EJ56" i="1"/>
  <c r="EH53" i="1"/>
  <c r="EG53" i="1"/>
  <c r="EJ34" i="1"/>
  <c r="EJ35" i="1"/>
  <c r="EJ36" i="1"/>
  <c r="EJ37" i="1"/>
  <c r="EJ38" i="1"/>
  <c r="EJ39" i="1"/>
  <c r="EJ40" i="1"/>
  <c r="EJ41" i="1"/>
  <c r="EJ42" i="1"/>
  <c r="EJ43" i="1"/>
  <c r="EJ44" i="1"/>
  <c r="EJ47" i="1"/>
  <c r="EH30" i="1"/>
  <c r="EJ12" i="1"/>
  <c r="EJ13" i="1"/>
  <c r="EJ14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9" i="1"/>
  <c r="EG30" i="1"/>
  <c r="EC105" i="1"/>
  <c r="EB105" i="1"/>
  <c r="EE77" i="1"/>
  <c r="EE78" i="1"/>
  <c r="EE79" i="1"/>
  <c r="EE80" i="1"/>
  <c r="EE81" i="1"/>
  <c r="EE82" i="1"/>
  <c r="EE83" i="1"/>
  <c r="EE84" i="1"/>
  <c r="EE85" i="1"/>
  <c r="EE86" i="1"/>
  <c r="EE87" i="1"/>
  <c r="EE88" i="1"/>
  <c r="EE89" i="1"/>
  <c r="EE90" i="1"/>
  <c r="EE91" i="1"/>
  <c r="EE92" i="1"/>
  <c r="EE93" i="1"/>
  <c r="EC73" i="1"/>
  <c r="EB73" i="1"/>
  <c r="EE67" i="1"/>
  <c r="EE68" i="1"/>
  <c r="EE69" i="1"/>
  <c r="EE70" i="1"/>
  <c r="EE72" i="1"/>
  <c r="EC62" i="1"/>
  <c r="EB62" i="1"/>
  <c r="EE57" i="1"/>
  <c r="EE58" i="1"/>
  <c r="EE59" i="1"/>
  <c r="EE60" i="1"/>
  <c r="EE61" i="1"/>
  <c r="EE56" i="1"/>
  <c r="EC53" i="1"/>
  <c r="EB53" i="1"/>
  <c r="EE34" i="1"/>
  <c r="EE35" i="1"/>
  <c r="EE36" i="1"/>
  <c r="EE37" i="1"/>
  <c r="EE38" i="1"/>
  <c r="EE39" i="1"/>
  <c r="EE40" i="1"/>
  <c r="EE41" i="1"/>
  <c r="EE42" i="1"/>
  <c r="EE43" i="1"/>
  <c r="EE44" i="1"/>
  <c r="EE47" i="1"/>
  <c r="EC30" i="1"/>
  <c r="EB30" i="1"/>
  <c r="EE12" i="1"/>
  <c r="EE13" i="1"/>
  <c r="EE14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9" i="1"/>
  <c r="FY110" i="1" l="1"/>
  <c r="KU113" i="1"/>
  <c r="JW113" i="1"/>
  <c r="KC113" i="1"/>
  <c r="IG110" i="1"/>
  <c r="JE110" i="1"/>
  <c r="JQ113" i="1"/>
  <c r="KI113" i="1"/>
  <c r="FY111" i="1"/>
  <c r="FY113" i="1" s="1"/>
  <c r="JE111" i="1"/>
  <c r="KZ110" i="1"/>
  <c r="KZ113" i="1" s="1"/>
  <c r="EO62" i="1"/>
  <c r="ET62" i="1"/>
  <c r="EZ30" i="1"/>
  <c r="EZ62" i="1"/>
  <c r="EZ73" i="1"/>
  <c r="EZ105" i="1"/>
  <c r="FF105" i="1"/>
  <c r="FM111" i="1"/>
  <c r="FM113" i="1" s="1"/>
  <c r="FL62" i="1"/>
  <c r="FL112" i="1" s="1"/>
  <c r="FL73" i="1"/>
  <c r="FS110" i="1"/>
  <c r="FS111" i="1"/>
  <c r="FR73" i="1"/>
  <c r="FR105" i="1"/>
  <c r="FX62" i="1"/>
  <c r="FX112" i="1" s="1"/>
  <c r="FX105" i="1"/>
  <c r="GE110" i="1"/>
  <c r="GD62" i="1"/>
  <c r="GD112" i="1" s="1"/>
  <c r="GD73" i="1"/>
  <c r="GD105" i="1"/>
  <c r="GJ62" i="1"/>
  <c r="GJ73" i="1"/>
  <c r="GJ105" i="1"/>
  <c r="GP62" i="1"/>
  <c r="GP73" i="1"/>
  <c r="GP105" i="1"/>
  <c r="HB62" i="1"/>
  <c r="HB73" i="1"/>
  <c r="HB105" i="1"/>
  <c r="HH62" i="1"/>
  <c r="HH73" i="1"/>
  <c r="HH105" i="1"/>
  <c r="HN62" i="1"/>
  <c r="HN73" i="1"/>
  <c r="HN105" i="1"/>
  <c r="JK110" i="1"/>
  <c r="JK113" i="1" s="1"/>
  <c r="IG111" i="1"/>
  <c r="FX30" i="1"/>
  <c r="EE62" i="1"/>
  <c r="ID110" i="1"/>
  <c r="ID111" i="1"/>
  <c r="GV105" i="1"/>
  <c r="HB30" i="1"/>
  <c r="GV62" i="1"/>
  <c r="GV73" i="1"/>
  <c r="KB111" i="1"/>
  <c r="KT113" i="1"/>
  <c r="KN110" i="1"/>
  <c r="KX114" i="1"/>
  <c r="KX119" i="1" s="1"/>
  <c r="KR114" i="1"/>
  <c r="KR119" i="1" s="1"/>
  <c r="KL114" i="1"/>
  <c r="KL119" i="1" s="1"/>
  <c r="FJ112" i="1"/>
  <c r="FP111" i="1"/>
  <c r="FP115" i="1"/>
  <c r="FV112" i="1"/>
  <c r="FV110" i="1"/>
  <c r="FV115" i="1"/>
  <c r="GB112" i="1"/>
  <c r="GE111" i="1"/>
  <c r="FJ111" i="1"/>
  <c r="FJ110" i="1"/>
  <c r="FP112" i="1"/>
  <c r="FP110" i="1"/>
  <c r="FV111" i="1"/>
  <c r="GB111" i="1"/>
  <c r="GB110" i="1"/>
  <c r="GB115" i="1"/>
  <c r="KN111" i="1"/>
  <c r="ID115" i="1"/>
  <c r="FR62" i="1"/>
  <c r="FR112" i="1" s="1"/>
  <c r="HT30" i="1"/>
  <c r="HN30" i="1"/>
  <c r="HH30" i="1"/>
  <c r="GV30" i="1"/>
  <c r="EJ62" i="1"/>
  <c r="KH110" i="1"/>
  <c r="KH111" i="1"/>
  <c r="KF114" i="1"/>
  <c r="KF119" i="1" s="1"/>
  <c r="JN110" i="1"/>
  <c r="JZ114" i="1"/>
  <c r="JZ119" i="1" s="1"/>
  <c r="KB110" i="1"/>
  <c r="JN111" i="1"/>
  <c r="JN113" i="1"/>
  <c r="JT114" i="1"/>
  <c r="JT119" i="1" s="1"/>
  <c r="JD73" i="1"/>
  <c r="FF30" i="1"/>
  <c r="FF62" i="1"/>
  <c r="FF73" i="1"/>
  <c r="HT62" i="1"/>
  <c r="HT73" i="1"/>
  <c r="JV110" i="1"/>
  <c r="JV111" i="1"/>
  <c r="HT105" i="1"/>
  <c r="IR53" i="1"/>
  <c r="IX53" i="1"/>
  <c r="JB111" i="1"/>
  <c r="JD53" i="1"/>
  <c r="HZ30" i="1"/>
  <c r="HZ62" i="1"/>
  <c r="HZ73" i="1"/>
  <c r="HZ105" i="1"/>
  <c r="HZ53" i="1"/>
  <c r="IF53" i="1"/>
  <c r="EZ53" i="1"/>
  <c r="FF53" i="1"/>
  <c r="FL30" i="1"/>
  <c r="FL53" i="1"/>
  <c r="FR30" i="1"/>
  <c r="FX53" i="1"/>
  <c r="FX73" i="1"/>
  <c r="GD53" i="1"/>
  <c r="GJ30" i="1"/>
  <c r="GJ53" i="1"/>
  <c r="GP30" i="1"/>
  <c r="GV53" i="1"/>
  <c r="HB53" i="1"/>
  <c r="HH53" i="1"/>
  <c r="HN53" i="1"/>
  <c r="IL30" i="1"/>
  <c r="JD105" i="1"/>
  <c r="FR53" i="1"/>
  <c r="GP53" i="1"/>
  <c r="IF62" i="1"/>
  <c r="IF112" i="1" s="1"/>
  <c r="IF73" i="1"/>
  <c r="IF105" i="1"/>
  <c r="IL53" i="1"/>
  <c r="IL62" i="1"/>
  <c r="IL73" i="1"/>
  <c r="IL105" i="1"/>
  <c r="IR30" i="1"/>
  <c r="IR62" i="1"/>
  <c r="IR73" i="1"/>
  <c r="IR105" i="1"/>
  <c r="JH115" i="1"/>
  <c r="JP105" i="1"/>
  <c r="JP73" i="1"/>
  <c r="JP53" i="1"/>
  <c r="JP62" i="1"/>
  <c r="JP112" i="1" s="1"/>
  <c r="JN115" i="1"/>
  <c r="JP30" i="1"/>
  <c r="IX30" i="1"/>
  <c r="IX73" i="1"/>
  <c r="IX105" i="1"/>
  <c r="JD30" i="1"/>
  <c r="JH111" i="1"/>
  <c r="JJ73" i="1"/>
  <c r="FL105" i="1"/>
  <c r="IF30" i="1"/>
  <c r="IF110" i="1" s="1"/>
  <c r="IX62" i="1"/>
  <c r="JJ105" i="1"/>
  <c r="JJ53" i="1"/>
  <c r="JJ30" i="1"/>
  <c r="JJ62" i="1"/>
  <c r="JJ112" i="1" s="1"/>
  <c r="JH110" i="1"/>
  <c r="JB115" i="1"/>
  <c r="JD62" i="1"/>
  <c r="JD112" i="1" s="1"/>
  <c r="JB110" i="1"/>
  <c r="DX105" i="1"/>
  <c r="DW105" i="1"/>
  <c r="DZ77" i="1"/>
  <c r="DZ78" i="1"/>
  <c r="DZ79" i="1"/>
  <c r="DZ80" i="1"/>
  <c r="DZ81" i="1"/>
  <c r="DZ82" i="1"/>
  <c r="DZ83" i="1"/>
  <c r="DZ84" i="1"/>
  <c r="DZ85" i="1"/>
  <c r="DZ86" i="1"/>
  <c r="DZ87" i="1"/>
  <c r="DZ88" i="1"/>
  <c r="DZ89" i="1"/>
  <c r="DZ90" i="1"/>
  <c r="DZ91" i="1"/>
  <c r="DZ92" i="1"/>
  <c r="DZ93" i="1"/>
  <c r="DX73" i="1"/>
  <c r="DW73" i="1"/>
  <c r="DZ67" i="1"/>
  <c r="DZ68" i="1"/>
  <c r="DZ69" i="1"/>
  <c r="DZ70" i="1"/>
  <c r="DZ72" i="1"/>
  <c r="DX62" i="1"/>
  <c r="DW62" i="1"/>
  <c r="DZ57" i="1"/>
  <c r="DZ58" i="1"/>
  <c r="DZ59" i="1"/>
  <c r="DZ60" i="1"/>
  <c r="DZ61" i="1"/>
  <c r="DZ56" i="1"/>
  <c r="DX53" i="1"/>
  <c r="DW53" i="1"/>
  <c r="DZ34" i="1"/>
  <c r="DZ35" i="1"/>
  <c r="DZ36" i="1"/>
  <c r="DZ37" i="1"/>
  <c r="DZ38" i="1"/>
  <c r="DZ39" i="1"/>
  <c r="DZ40" i="1"/>
  <c r="DZ41" i="1"/>
  <c r="DZ42" i="1"/>
  <c r="DZ43" i="1"/>
  <c r="DZ44" i="1"/>
  <c r="DZ47" i="1"/>
  <c r="DX30" i="1"/>
  <c r="DW30" i="1"/>
  <c r="DZ12" i="1"/>
  <c r="DZ13" i="1"/>
  <c r="DZ14" i="1"/>
  <c r="DZ16" i="1"/>
  <c r="DZ17" i="1"/>
  <c r="DZ18" i="1"/>
  <c r="DZ19" i="1"/>
  <c r="DZ20" i="1"/>
  <c r="DZ21" i="1"/>
  <c r="DZ22" i="1"/>
  <c r="DZ23" i="1"/>
  <c r="DZ24" i="1"/>
  <c r="DZ25" i="1"/>
  <c r="DZ26" i="1"/>
  <c r="DZ27" i="1"/>
  <c r="DZ29" i="1"/>
  <c r="DS105" i="1"/>
  <c r="DR105" i="1"/>
  <c r="DU77" i="1"/>
  <c r="DU78" i="1"/>
  <c r="DU79" i="1"/>
  <c r="DU80" i="1"/>
  <c r="DU81" i="1"/>
  <c r="DU82" i="1"/>
  <c r="DU83" i="1"/>
  <c r="DU84" i="1"/>
  <c r="DU85" i="1"/>
  <c r="DU86" i="1"/>
  <c r="DU87" i="1"/>
  <c r="DU88" i="1"/>
  <c r="DU89" i="1"/>
  <c r="DU90" i="1"/>
  <c r="DU91" i="1"/>
  <c r="DU92" i="1"/>
  <c r="DU93" i="1"/>
  <c r="DS73" i="1"/>
  <c r="DR73" i="1"/>
  <c r="DU67" i="1"/>
  <c r="DU68" i="1"/>
  <c r="DU69" i="1"/>
  <c r="DU70" i="1"/>
  <c r="DU72" i="1"/>
  <c r="DS62" i="1"/>
  <c r="DR62" i="1"/>
  <c r="DU57" i="1"/>
  <c r="DU58" i="1"/>
  <c r="DU59" i="1"/>
  <c r="DU60" i="1"/>
  <c r="DU61" i="1"/>
  <c r="DU56" i="1"/>
  <c r="DS53" i="1"/>
  <c r="DR53" i="1"/>
  <c r="DU34" i="1"/>
  <c r="DU35" i="1"/>
  <c r="DU36" i="1"/>
  <c r="DU37" i="1"/>
  <c r="DU38" i="1"/>
  <c r="DU39" i="1"/>
  <c r="DU40" i="1"/>
  <c r="DU41" i="1"/>
  <c r="DU42" i="1"/>
  <c r="DU43" i="1"/>
  <c r="DU44" i="1"/>
  <c r="DU47" i="1"/>
  <c r="DS30" i="1"/>
  <c r="DR30" i="1"/>
  <c r="DU12" i="1"/>
  <c r="DU13" i="1"/>
  <c r="DU14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9" i="1"/>
  <c r="DN105" i="1"/>
  <c r="DM105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N73" i="1"/>
  <c r="DP67" i="1"/>
  <c r="DP68" i="1"/>
  <c r="DP69" i="1"/>
  <c r="DP70" i="1"/>
  <c r="DP72" i="1"/>
  <c r="DN62" i="1"/>
  <c r="DM62" i="1"/>
  <c r="DP57" i="1"/>
  <c r="DP58" i="1"/>
  <c r="DP59" i="1"/>
  <c r="DP60" i="1"/>
  <c r="DP61" i="1"/>
  <c r="DP56" i="1"/>
  <c r="DN53" i="1"/>
  <c r="DM53" i="1"/>
  <c r="DP34" i="1"/>
  <c r="DP35" i="1"/>
  <c r="DP36" i="1"/>
  <c r="DP37" i="1"/>
  <c r="DP38" i="1"/>
  <c r="DP39" i="1"/>
  <c r="DP40" i="1"/>
  <c r="DP41" i="1"/>
  <c r="DP42" i="1"/>
  <c r="DP43" i="1"/>
  <c r="DP44" i="1"/>
  <c r="DP47" i="1"/>
  <c r="DP12" i="1"/>
  <c r="DP13" i="1"/>
  <c r="DP14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9" i="1"/>
  <c r="DN30" i="1"/>
  <c r="DM30" i="1"/>
  <c r="DI105" i="1"/>
  <c r="DH105" i="1"/>
  <c r="DK77" i="1"/>
  <c r="DK78" i="1"/>
  <c r="DK79" i="1"/>
  <c r="DK80" i="1"/>
  <c r="DK81" i="1"/>
  <c r="DK82" i="1"/>
  <c r="DK83" i="1"/>
  <c r="DK84" i="1"/>
  <c r="DK85" i="1"/>
  <c r="DK86" i="1"/>
  <c r="DK87" i="1"/>
  <c r="DK88" i="1"/>
  <c r="DK89" i="1"/>
  <c r="DK90" i="1"/>
  <c r="DK91" i="1"/>
  <c r="DK92" i="1"/>
  <c r="DK93" i="1"/>
  <c r="DK76" i="1"/>
  <c r="DK67" i="1"/>
  <c r="DK68" i="1"/>
  <c r="DK69" i="1"/>
  <c r="DK70" i="1"/>
  <c r="DK72" i="1"/>
  <c r="DI73" i="1"/>
  <c r="DH73" i="1"/>
  <c r="DI62" i="1"/>
  <c r="DH62" i="1"/>
  <c r="DK58" i="1"/>
  <c r="DK59" i="1"/>
  <c r="DK60" i="1"/>
  <c r="DK61" i="1"/>
  <c r="DK56" i="1"/>
  <c r="DI53" i="1"/>
  <c r="DH53" i="1"/>
  <c r="DK34" i="1"/>
  <c r="DK35" i="1"/>
  <c r="DK36" i="1"/>
  <c r="DK37" i="1"/>
  <c r="DK38" i="1"/>
  <c r="DK39" i="1"/>
  <c r="DK40" i="1"/>
  <c r="DK41" i="1"/>
  <c r="DK42" i="1"/>
  <c r="DK43" i="1"/>
  <c r="DK44" i="1"/>
  <c r="DK47" i="1"/>
  <c r="DI30" i="1"/>
  <c r="DH30" i="1"/>
  <c r="DK12" i="1"/>
  <c r="DK13" i="1"/>
  <c r="DK14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9" i="1"/>
  <c r="DK11" i="1"/>
  <c r="DD105" i="1"/>
  <c r="DC105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D73" i="1"/>
  <c r="DC73" i="1"/>
  <c r="DF67" i="1"/>
  <c r="DF68" i="1"/>
  <c r="DF69" i="1"/>
  <c r="DF70" i="1"/>
  <c r="DF72" i="1"/>
  <c r="DF57" i="1"/>
  <c r="DF58" i="1"/>
  <c r="DF59" i="1"/>
  <c r="DF60" i="1"/>
  <c r="DF61" i="1"/>
  <c r="DF56" i="1"/>
  <c r="DD62" i="1"/>
  <c r="DC62" i="1"/>
  <c r="DF34" i="1"/>
  <c r="DF35" i="1"/>
  <c r="DF36" i="1"/>
  <c r="DF37" i="1"/>
  <c r="DF38" i="1"/>
  <c r="DF39" i="1"/>
  <c r="DF40" i="1"/>
  <c r="DF41" i="1"/>
  <c r="DF42" i="1"/>
  <c r="DF43" i="1"/>
  <c r="DF44" i="1"/>
  <c r="DF47" i="1"/>
  <c r="DF33" i="1"/>
  <c r="DD53" i="1"/>
  <c r="DC53" i="1"/>
  <c r="DD30" i="1"/>
  <c r="DC30" i="1"/>
  <c r="DF12" i="1"/>
  <c r="DF13" i="1"/>
  <c r="DF14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9" i="1"/>
  <c r="DF11" i="1"/>
  <c r="CX105" i="1"/>
  <c r="CW105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76" i="1"/>
  <c r="CX73" i="1"/>
  <c r="CW73" i="1"/>
  <c r="CZ67" i="1"/>
  <c r="CZ68" i="1"/>
  <c r="CZ69" i="1"/>
  <c r="CZ70" i="1"/>
  <c r="CZ72" i="1"/>
  <c r="CZ57" i="1"/>
  <c r="CZ58" i="1"/>
  <c r="CZ59" i="1"/>
  <c r="CZ60" i="1"/>
  <c r="CZ61" i="1"/>
  <c r="CZ56" i="1"/>
  <c r="CX62" i="1"/>
  <c r="DA112" i="1" s="1"/>
  <c r="CW62" i="1"/>
  <c r="CZ34" i="1"/>
  <c r="CZ35" i="1"/>
  <c r="CZ36" i="1"/>
  <c r="CZ37" i="1"/>
  <c r="CZ38" i="1"/>
  <c r="CZ39" i="1"/>
  <c r="CZ40" i="1"/>
  <c r="CZ41" i="1"/>
  <c r="CZ42" i="1"/>
  <c r="CZ43" i="1"/>
  <c r="CZ44" i="1"/>
  <c r="CZ47" i="1"/>
  <c r="CZ33" i="1"/>
  <c r="CX53" i="1"/>
  <c r="DA111" i="1" s="1"/>
  <c r="CW53" i="1"/>
  <c r="CX30" i="1"/>
  <c r="CW30" i="1"/>
  <c r="CZ12" i="1"/>
  <c r="CZ13" i="1"/>
  <c r="CZ14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9" i="1"/>
  <c r="CR105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76" i="1"/>
  <c r="CU67" i="1"/>
  <c r="CU68" i="1"/>
  <c r="CU69" i="1"/>
  <c r="CU70" i="1"/>
  <c r="CU72" i="1"/>
  <c r="CS73" i="1"/>
  <c r="CR73" i="1"/>
  <c r="CS62" i="1"/>
  <c r="CR62" i="1"/>
  <c r="CU57" i="1"/>
  <c r="CU58" i="1"/>
  <c r="CU59" i="1"/>
  <c r="CU60" i="1"/>
  <c r="CU61" i="1"/>
  <c r="CU56" i="1"/>
  <c r="CS53" i="1"/>
  <c r="CR53" i="1"/>
  <c r="CU34" i="1"/>
  <c r="CU35" i="1"/>
  <c r="CU36" i="1"/>
  <c r="CU37" i="1"/>
  <c r="CU38" i="1"/>
  <c r="CU39" i="1"/>
  <c r="CU40" i="1"/>
  <c r="CU41" i="1"/>
  <c r="CU42" i="1"/>
  <c r="CU43" i="1"/>
  <c r="CU44" i="1"/>
  <c r="CU47" i="1"/>
  <c r="CU33" i="1"/>
  <c r="CS30" i="1"/>
  <c r="CR30" i="1"/>
  <c r="CU12" i="1"/>
  <c r="CU13" i="1"/>
  <c r="CU14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9" i="1"/>
  <c r="CU11" i="1"/>
  <c r="ER117" i="1"/>
  <c r="ER116" i="1"/>
  <c r="EM117" i="1"/>
  <c r="EM116" i="1"/>
  <c r="EH117" i="1"/>
  <c r="EH116" i="1"/>
  <c r="EC117" i="1"/>
  <c r="EC116" i="1"/>
  <c r="DX117" i="1"/>
  <c r="DX116" i="1"/>
  <c r="DS117" i="1"/>
  <c r="DS116" i="1"/>
  <c r="DN117" i="1"/>
  <c r="DN116" i="1"/>
  <c r="DI117" i="1"/>
  <c r="DI116" i="1"/>
  <c r="DD117" i="1"/>
  <c r="DD116" i="1"/>
  <c r="CS117" i="1"/>
  <c r="CS116" i="1"/>
  <c r="CN117" i="1"/>
  <c r="CN116" i="1"/>
  <c r="CM105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76" i="1"/>
  <c r="CN73" i="1"/>
  <c r="CM73" i="1"/>
  <c r="CP67" i="1"/>
  <c r="CP68" i="1"/>
  <c r="CP69" i="1"/>
  <c r="CP70" i="1"/>
  <c r="CP72" i="1"/>
  <c r="CP57" i="1"/>
  <c r="CP58" i="1"/>
  <c r="CP59" i="1"/>
  <c r="CP60" i="1"/>
  <c r="CP61" i="1"/>
  <c r="CN62" i="1"/>
  <c r="CM62" i="1"/>
  <c r="CP56" i="1"/>
  <c r="CN53" i="1"/>
  <c r="CM53" i="1"/>
  <c r="CP34" i="1"/>
  <c r="CP35" i="1"/>
  <c r="CP36" i="1"/>
  <c r="CP37" i="1"/>
  <c r="CP38" i="1"/>
  <c r="CP39" i="1"/>
  <c r="CP40" i="1"/>
  <c r="CP41" i="1"/>
  <c r="CP42" i="1"/>
  <c r="CP43" i="1"/>
  <c r="CP44" i="1"/>
  <c r="CP47" i="1"/>
  <c r="CP33" i="1"/>
  <c r="CP12" i="1"/>
  <c r="CP13" i="1"/>
  <c r="CP14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9" i="1"/>
  <c r="CP11" i="1"/>
  <c r="CN30" i="1"/>
  <c r="CM30" i="1"/>
  <c r="CI105" i="1"/>
  <c r="CH105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76" i="1"/>
  <c r="CK67" i="1"/>
  <c r="CK68" i="1"/>
  <c r="CK69" i="1"/>
  <c r="CK70" i="1"/>
  <c r="CK72" i="1"/>
  <c r="CI73" i="1"/>
  <c r="CI62" i="1"/>
  <c r="CH73" i="1"/>
  <c r="CK57" i="1"/>
  <c r="CK58" i="1"/>
  <c r="CK59" i="1"/>
  <c r="CK60" i="1"/>
  <c r="CK61" i="1"/>
  <c r="CH62" i="1"/>
  <c r="CK56" i="1"/>
  <c r="CI53" i="1"/>
  <c r="CH53" i="1"/>
  <c r="CK34" i="1"/>
  <c r="CK35" i="1"/>
  <c r="CK36" i="1"/>
  <c r="CK37" i="1"/>
  <c r="CK38" i="1"/>
  <c r="CK39" i="1"/>
  <c r="CK40" i="1"/>
  <c r="CK41" i="1"/>
  <c r="CK42" i="1"/>
  <c r="CK43" i="1"/>
  <c r="CK44" i="1"/>
  <c r="CK47" i="1"/>
  <c r="CK33" i="1"/>
  <c r="CI30" i="1"/>
  <c r="CH30" i="1"/>
  <c r="CK12" i="1"/>
  <c r="CK13" i="1"/>
  <c r="CK14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9" i="1"/>
  <c r="CK11" i="1"/>
  <c r="CI117" i="1"/>
  <c r="CI116" i="1"/>
  <c r="CD117" i="1"/>
  <c r="CD11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76" i="1"/>
  <c r="CD105" i="1"/>
  <c r="CC105" i="1"/>
  <c r="CD73" i="1"/>
  <c r="CC73" i="1"/>
  <c r="CF67" i="1"/>
  <c r="CF68" i="1"/>
  <c r="CF69" i="1"/>
  <c r="CF70" i="1"/>
  <c r="CF72" i="1"/>
  <c r="CF57" i="1"/>
  <c r="CF58" i="1"/>
  <c r="CF59" i="1"/>
  <c r="CF60" i="1"/>
  <c r="CF61" i="1"/>
  <c r="CF56" i="1"/>
  <c r="CD62" i="1"/>
  <c r="CC62" i="1"/>
  <c r="CF34" i="1"/>
  <c r="CF35" i="1"/>
  <c r="CF36" i="1"/>
  <c r="CF37" i="1"/>
  <c r="CF38" i="1"/>
  <c r="CF39" i="1"/>
  <c r="CF40" i="1"/>
  <c r="CF41" i="1"/>
  <c r="CF42" i="1"/>
  <c r="CF43" i="1"/>
  <c r="CF44" i="1"/>
  <c r="CF47" i="1"/>
  <c r="CD53" i="1"/>
  <c r="CC53" i="1"/>
  <c r="CF12" i="1"/>
  <c r="CF13" i="1"/>
  <c r="CF14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9" i="1"/>
  <c r="CF11" i="1"/>
  <c r="CD30" i="1"/>
  <c r="CC30" i="1"/>
  <c r="BY117" i="1"/>
  <c r="BY11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BY105" i="1"/>
  <c r="BX105" i="1"/>
  <c r="BY73" i="1"/>
  <c r="BX73" i="1"/>
  <c r="CA67" i="1"/>
  <c r="CA68" i="1"/>
  <c r="CA69" i="1"/>
  <c r="CA70" i="1"/>
  <c r="CA72" i="1"/>
  <c r="CA66" i="1"/>
  <c r="BY62" i="1"/>
  <c r="BX62" i="1"/>
  <c r="CA57" i="1"/>
  <c r="CA58" i="1"/>
  <c r="CA59" i="1"/>
  <c r="CA60" i="1"/>
  <c r="CA61" i="1"/>
  <c r="CA56" i="1"/>
  <c r="BY53" i="1"/>
  <c r="BX53" i="1"/>
  <c r="CA34" i="1"/>
  <c r="CA35" i="1"/>
  <c r="CA36" i="1"/>
  <c r="CA37" i="1"/>
  <c r="CA38" i="1"/>
  <c r="CA39" i="1"/>
  <c r="CA40" i="1"/>
  <c r="CA41" i="1"/>
  <c r="CA42" i="1"/>
  <c r="CA43" i="1"/>
  <c r="CA44" i="1"/>
  <c r="CA47" i="1"/>
  <c r="CA12" i="1"/>
  <c r="CA13" i="1"/>
  <c r="CA14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9" i="1"/>
  <c r="CA11" i="1"/>
  <c r="BY30" i="1"/>
  <c r="BX30" i="1"/>
  <c r="BT117" i="1"/>
  <c r="BT116" i="1"/>
  <c r="BT105" i="1"/>
  <c r="BS105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76" i="1"/>
  <c r="BV67" i="1"/>
  <c r="BV68" i="1"/>
  <c r="BV69" i="1"/>
  <c r="BV70" i="1"/>
  <c r="BV72" i="1"/>
  <c r="BV66" i="1"/>
  <c r="BV57" i="1"/>
  <c r="BV58" i="1"/>
  <c r="BV59" i="1"/>
  <c r="BV60" i="1"/>
  <c r="BV61" i="1"/>
  <c r="BV56" i="1"/>
  <c r="BT73" i="1"/>
  <c r="BS73" i="1"/>
  <c r="BT62" i="1"/>
  <c r="BS62" i="1"/>
  <c r="BT53" i="1"/>
  <c r="BS53" i="1"/>
  <c r="BV29" i="1"/>
  <c r="BV44" i="1"/>
  <c r="BT30" i="1"/>
  <c r="BS30" i="1"/>
  <c r="BO105" i="1"/>
  <c r="BN105" i="1"/>
  <c r="BO73" i="1"/>
  <c r="BN73" i="1"/>
  <c r="BO62" i="1"/>
  <c r="BN62" i="1"/>
  <c r="BO53" i="1"/>
  <c r="BN53" i="1"/>
  <c r="BO30" i="1"/>
  <c r="BN30" i="1"/>
  <c r="BJ105" i="1"/>
  <c r="BI105" i="1"/>
  <c r="BJ73" i="1"/>
  <c r="BI73" i="1"/>
  <c r="BJ62" i="1"/>
  <c r="BI62" i="1"/>
  <c r="BJ53" i="1"/>
  <c r="BI53" i="1"/>
  <c r="BJ30" i="1"/>
  <c r="BI30" i="1"/>
  <c r="BL12" i="1"/>
  <c r="BL13" i="1"/>
  <c r="BL14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9" i="1"/>
  <c r="BL11" i="1"/>
  <c r="BE105" i="1"/>
  <c r="BD105" i="1"/>
  <c r="BE73" i="1"/>
  <c r="BD73" i="1"/>
  <c r="BE62" i="1"/>
  <c r="BD62" i="1"/>
  <c r="BE53" i="1"/>
  <c r="BD53" i="1"/>
  <c r="BE30" i="1"/>
  <c r="BD30" i="1"/>
  <c r="AZ105" i="1"/>
  <c r="AY105" i="1"/>
  <c r="AZ73" i="1"/>
  <c r="AY73" i="1"/>
  <c r="AZ62" i="1"/>
  <c r="AY62" i="1"/>
  <c r="AZ53" i="1"/>
  <c r="AY53" i="1"/>
  <c r="AZ30" i="1"/>
  <c r="AY30" i="1"/>
  <c r="AU105" i="1"/>
  <c r="AT105" i="1"/>
  <c r="AU73" i="1"/>
  <c r="AT73" i="1"/>
  <c r="AU62" i="1"/>
  <c r="AT62" i="1"/>
  <c r="AU53" i="1"/>
  <c r="AT53" i="1"/>
  <c r="AU30" i="1"/>
  <c r="AT30" i="1"/>
  <c r="AJ105" i="1"/>
  <c r="AI105" i="1"/>
  <c r="AJ73" i="1"/>
  <c r="AI73" i="1"/>
  <c r="AJ62" i="1"/>
  <c r="AI62" i="1"/>
  <c r="AJ53" i="1"/>
  <c r="AI53" i="1"/>
  <c r="AJ30" i="1"/>
  <c r="AI30" i="1"/>
  <c r="AE105" i="1"/>
  <c r="AD105" i="1"/>
  <c r="AE73" i="1"/>
  <c r="AD73" i="1"/>
  <c r="AE62" i="1"/>
  <c r="AD62" i="1"/>
  <c r="AE53" i="1"/>
  <c r="AD53" i="1"/>
  <c r="AE30" i="1"/>
  <c r="AD30" i="1"/>
  <c r="Z105" i="1"/>
  <c r="Y105" i="1"/>
  <c r="Z73" i="1"/>
  <c r="Y73" i="1"/>
  <c r="Z62" i="1"/>
  <c r="Y62" i="1"/>
  <c r="Z53" i="1"/>
  <c r="Y53" i="1"/>
  <c r="Z30" i="1"/>
  <c r="Y30" i="1"/>
  <c r="U105" i="1"/>
  <c r="T105" i="1"/>
  <c r="U73" i="1"/>
  <c r="T73" i="1"/>
  <c r="U62" i="1"/>
  <c r="T62" i="1"/>
  <c r="U53" i="1"/>
  <c r="T53" i="1"/>
  <c r="U30" i="1"/>
  <c r="T30" i="1"/>
  <c r="P105" i="1"/>
  <c r="O105" i="1"/>
  <c r="P73" i="1"/>
  <c r="O73" i="1"/>
  <c r="P62" i="1"/>
  <c r="O62" i="1"/>
  <c r="P53" i="1"/>
  <c r="O53" i="1"/>
  <c r="K105" i="1"/>
  <c r="K73" i="1"/>
  <c r="J73" i="1"/>
  <c r="K62" i="1"/>
  <c r="K53" i="1"/>
  <c r="J53" i="1"/>
  <c r="K30" i="1"/>
  <c r="J30" i="1"/>
  <c r="BV33" i="1"/>
  <c r="BV34" i="1"/>
  <c r="BV35" i="1"/>
  <c r="BV36" i="1"/>
  <c r="BV37" i="1"/>
  <c r="BV38" i="1"/>
  <c r="BV39" i="1"/>
  <c r="BV40" i="1"/>
  <c r="BV41" i="1"/>
  <c r="BV42" i="1"/>
  <c r="BV43" i="1"/>
  <c r="BV47" i="1"/>
  <c r="BV12" i="1"/>
  <c r="BV13" i="1"/>
  <c r="BV14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Q34" i="1"/>
  <c r="BQ35" i="1"/>
  <c r="BQ36" i="1"/>
  <c r="BQ37" i="1"/>
  <c r="BQ38" i="1"/>
  <c r="BQ39" i="1"/>
  <c r="BQ40" i="1"/>
  <c r="BQ41" i="1"/>
  <c r="BQ42" i="1"/>
  <c r="BQ43" i="1"/>
  <c r="BQ44" i="1"/>
  <c r="BQ47" i="1"/>
  <c r="BQ57" i="1"/>
  <c r="BQ58" i="1"/>
  <c r="BQ59" i="1"/>
  <c r="BQ60" i="1"/>
  <c r="BQ61" i="1"/>
  <c r="BQ67" i="1"/>
  <c r="BQ68" i="1"/>
  <c r="BQ69" i="1"/>
  <c r="BQ70" i="1"/>
  <c r="BQ72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76" i="1"/>
  <c r="BQ56" i="1"/>
  <c r="BQ29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67" i="1"/>
  <c r="BL68" i="1"/>
  <c r="BL69" i="1"/>
  <c r="BL70" i="1"/>
  <c r="BL72" i="1"/>
  <c r="BL66" i="1"/>
  <c r="BL57" i="1"/>
  <c r="BL58" i="1"/>
  <c r="BL59" i="1"/>
  <c r="BL60" i="1"/>
  <c r="BL61" i="1"/>
  <c r="BL56" i="1"/>
  <c r="BL34" i="1"/>
  <c r="BL35" i="1"/>
  <c r="BL36" i="1"/>
  <c r="BL37" i="1"/>
  <c r="BL38" i="1"/>
  <c r="BL39" i="1"/>
  <c r="BL40" i="1"/>
  <c r="BL41" i="1"/>
  <c r="BL42" i="1"/>
  <c r="BL43" i="1"/>
  <c r="BL44" i="1"/>
  <c r="BL47" i="1"/>
  <c r="BL33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67" i="1"/>
  <c r="BG68" i="1"/>
  <c r="BG69" i="1"/>
  <c r="BG70" i="1"/>
  <c r="BG72" i="1"/>
  <c r="BG66" i="1"/>
  <c r="BG57" i="1"/>
  <c r="BG58" i="1"/>
  <c r="BG59" i="1"/>
  <c r="BG60" i="1"/>
  <c r="BG61" i="1"/>
  <c r="BG56" i="1"/>
  <c r="BG34" i="1"/>
  <c r="BG35" i="1"/>
  <c r="BG36" i="1"/>
  <c r="BG37" i="1"/>
  <c r="BG38" i="1"/>
  <c r="BG39" i="1"/>
  <c r="BG40" i="1"/>
  <c r="BG41" i="1"/>
  <c r="BG42" i="1"/>
  <c r="BG43" i="1"/>
  <c r="BG44" i="1"/>
  <c r="BG47" i="1"/>
  <c r="BG33" i="1"/>
  <c r="BG29" i="1"/>
  <c r="BG11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76" i="1"/>
  <c r="BB67" i="1"/>
  <c r="BB68" i="1"/>
  <c r="BB69" i="1"/>
  <c r="BB70" i="1"/>
  <c r="BB72" i="1"/>
  <c r="BB66" i="1"/>
  <c r="BB57" i="1"/>
  <c r="BB58" i="1"/>
  <c r="BB59" i="1"/>
  <c r="BB60" i="1"/>
  <c r="BB61" i="1"/>
  <c r="BB56" i="1"/>
  <c r="BB34" i="1"/>
  <c r="BB35" i="1"/>
  <c r="BB36" i="1"/>
  <c r="BB37" i="1"/>
  <c r="BB38" i="1"/>
  <c r="BB39" i="1"/>
  <c r="BB40" i="1"/>
  <c r="BB41" i="1"/>
  <c r="BB42" i="1"/>
  <c r="BB43" i="1"/>
  <c r="BB44" i="1"/>
  <c r="BB47" i="1"/>
  <c r="BB33" i="1"/>
  <c r="BB12" i="1"/>
  <c r="BB13" i="1"/>
  <c r="BB14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9" i="1"/>
  <c r="BB11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67" i="1"/>
  <c r="AW68" i="1"/>
  <c r="AW69" i="1"/>
  <c r="AW70" i="1"/>
  <c r="AW72" i="1"/>
  <c r="AW66" i="1"/>
  <c r="AW57" i="1"/>
  <c r="AW58" i="1"/>
  <c r="AW59" i="1"/>
  <c r="AW60" i="1"/>
  <c r="AW61" i="1"/>
  <c r="AW56" i="1"/>
  <c r="AW34" i="1"/>
  <c r="AW35" i="1"/>
  <c r="AW36" i="1"/>
  <c r="AW37" i="1"/>
  <c r="AW38" i="1"/>
  <c r="AW39" i="1"/>
  <c r="AW40" i="1"/>
  <c r="AW41" i="1"/>
  <c r="AW42" i="1"/>
  <c r="AW43" i="1"/>
  <c r="AW44" i="1"/>
  <c r="AW47" i="1"/>
  <c r="AW12" i="1"/>
  <c r="AW13" i="1"/>
  <c r="AW14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9" i="1"/>
  <c r="AW11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67" i="1"/>
  <c r="AQ68" i="1"/>
  <c r="AQ69" i="1"/>
  <c r="AQ70" i="1"/>
  <c r="AQ72" i="1"/>
  <c r="AQ66" i="1"/>
  <c r="AQ57" i="1"/>
  <c r="AQ58" i="1"/>
  <c r="AQ59" i="1"/>
  <c r="AQ60" i="1"/>
  <c r="AQ61" i="1"/>
  <c r="AQ56" i="1"/>
  <c r="AQ34" i="1"/>
  <c r="AQ35" i="1"/>
  <c r="AQ36" i="1"/>
  <c r="AQ37" i="1"/>
  <c r="AQ38" i="1"/>
  <c r="AQ39" i="1"/>
  <c r="AQ40" i="1"/>
  <c r="AQ41" i="1"/>
  <c r="AQ42" i="1"/>
  <c r="AQ43" i="1"/>
  <c r="AQ44" i="1"/>
  <c r="AQ47" i="1"/>
  <c r="AQ12" i="1"/>
  <c r="AQ13" i="1"/>
  <c r="AQ14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9" i="1"/>
  <c r="AQ11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76" i="1"/>
  <c r="AK67" i="1"/>
  <c r="AK68" i="1"/>
  <c r="AK69" i="1"/>
  <c r="AK70" i="1"/>
  <c r="AK72" i="1"/>
  <c r="AK66" i="1"/>
  <c r="AK57" i="1"/>
  <c r="AK58" i="1"/>
  <c r="AK59" i="1"/>
  <c r="AK60" i="1"/>
  <c r="AK61" i="1"/>
  <c r="AK56" i="1"/>
  <c r="AK34" i="1"/>
  <c r="AK35" i="1"/>
  <c r="AK36" i="1"/>
  <c r="AK37" i="1"/>
  <c r="AK38" i="1"/>
  <c r="AK39" i="1"/>
  <c r="AK40" i="1"/>
  <c r="AK41" i="1"/>
  <c r="AK42" i="1"/>
  <c r="AK43" i="1"/>
  <c r="AK44" i="1"/>
  <c r="AK47" i="1"/>
  <c r="AK33" i="1"/>
  <c r="AK12" i="1"/>
  <c r="AK13" i="1"/>
  <c r="AK14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9" i="1"/>
  <c r="AK11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76" i="1"/>
  <c r="AF67" i="1"/>
  <c r="AF68" i="1"/>
  <c r="AF69" i="1"/>
  <c r="AF70" i="1"/>
  <c r="AF72" i="1"/>
  <c r="AF66" i="1"/>
  <c r="AF57" i="1"/>
  <c r="AF58" i="1"/>
  <c r="AF59" i="1"/>
  <c r="AF60" i="1"/>
  <c r="AF61" i="1"/>
  <c r="AF56" i="1"/>
  <c r="AF34" i="1"/>
  <c r="AF35" i="1"/>
  <c r="AF36" i="1"/>
  <c r="AF37" i="1"/>
  <c r="AF38" i="1"/>
  <c r="AF39" i="1"/>
  <c r="AF40" i="1"/>
  <c r="AF41" i="1"/>
  <c r="AF42" i="1"/>
  <c r="AF43" i="1"/>
  <c r="AF44" i="1"/>
  <c r="AF47" i="1"/>
  <c r="AF33" i="1"/>
  <c r="AF12" i="1"/>
  <c r="AF13" i="1"/>
  <c r="AF14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9" i="1"/>
  <c r="AF11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67" i="1"/>
  <c r="AA68" i="1"/>
  <c r="AA69" i="1"/>
  <c r="AA70" i="1"/>
  <c r="AA72" i="1"/>
  <c r="AA66" i="1"/>
  <c r="AA57" i="1"/>
  <c r="AA58" i="1"/>
  <c r="AA59" i="1"/>
  <c r="AA60" i="1"/>
  <c r="AA61" i="1"/>
  <c r="AA56" i="1"/>
  <c r="AA34" i="1"/>
  <c r="AA35" i="1"/>
  <c r="AA36" i="1"/>
  <c r="AA37" i="1"/>
  <c r="AA38" i="1"/>
  <c r="AA39" i="1"/>
  <c r="AA40" i="1"/>
  <c r="AA41" i="1"/>
  <c r="AA42" i="1"/>
  <c r="AA43" i="1"/>
  <c r="AA44" i="1"/>
  <c r="AA47" i="1"/>
  <c r="AA33" i="1"/>
  <c r="AA12" i="1"/>
  <c r="AA13" i="1"/>
  <c r="AA14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11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76" i="1"/>
  <c r="V67" i="1"/>
  <c r="V68" i="1"/>
  <c r="V69" i="1"/>
  <c r="V70" i="1"/>
  <c r="V72" i="1"/>
  <c r="V66" i="1"/>
  <c r="V57" i="1"/>
  <c r="V58" i="1"/>
  <c r="V59" i="1"/>
  <c r="V60" i="1"/>
  <c r="V61" i="1"/>
  <c r="V56" i="1"/>
  <c r="V34" i="1"/>
  <c r="V35" i="1"/>
  <c r="V36" i="1"/>
  <c r="V37" i="1"/>
  <c r="V38" i="1"/>
  <c r="V39" i="1"/>
  <c r="V40" i="1"/>
  <c r="V41" i="1"/>
  <c r="V42" i="1"/>
  <c r="V43" i="1"/>
  <c r="V44" i="1"/>
  <c r="V47" i="1"/>
  <c r="V12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11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67" i="1"/>
  <c r="Q68" i="1"/>
  <c r="Q69" i="1"/>
  <c r="Q70" i="1"/>
  <c r="Q72" i="1"/>
  <c r="Q66" i="1"/>
  <c r="Q57" i="1"/>
  <c r="Q58" i="1"/>
  <c r="Q59" i="1"/>
  <c r="Q60" i="1"/>
  <c r="Q61" i="1"/>
  <c r="Q56" i="1"/>
  <c r="Q34" i="1"/>
  <c r="Q35" i="1"/>
  <c r="Q36" i="1"/>
  <c r="Q37" i="1"/>
  <c r="Q38" i="1"/>
  <c r="Q39" i="1"/>
  <c r="Q40" i="1"/>
  <c r="Q41" i="1"/>
  <c r="Q42" i="1"/>
  <c r="Q43" i="1"/>
  <c r="Q44" i="1"/>
  <c r="Q47" i="1"/>
  <c r="Q12" i="1"/>
  <c r="Q13" i="1"/>
  <c r="Q14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11" i="1"/>
  <c r="M77" i="1"/>
  <c r="M78" i="1"/>
  <c r="M79" i="1"/>
  <c r="M80" i="1"/>
  <c r="M81" i="1"/>
  <c r="M82" i="1"/>
  <c r="M86" i="1"/>
  <c r="M87" i="1"/>
  <c r="M88" i="1"/>
  <c r="M89" i="1"/>
  <c r="M90" i="1"/>
  <c r="M91" i="1"/>
  <c r="M92" i="1"/>
  <c r="M93" i="1"/>
  <c r="M76" i="1"/>
  <c r="M67" i="1"/>
  <c r="M68" i="1"/>
  <c r="M69" i="1"/>
  <c r="M70" i="1"/>
  <c r="M72" i="1"/>
  <c r="M66" i="1"/>
  <c r="J62" i="1"/>
  <c r="M57" i="1"/>
  <c r="M58" i="1"/>
  <c r="M59" i="1"/>
  <c r="M60" i="1"/>
  <c r="M61" i="1"/>
  <c r="M56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11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67" i="1"/>
  <c r="F112" i="1" s="1"/>
  <c r="H68" i="1"/>
  <c r="H69" i="1"/>
  <c r="H70" i="1"/>
  <c r="H72" i="1"/>
  <c r="JH113" i="1" l="1"/>
  <c r="JE113" i="1"/>
  <c r="DA110" i="1"/>
  <c r="DA113" i="1" s="1"/>
  <c r="IG113" i="1"/>
  <c r="JJ110" i="1"/>
  <c r="GB113" i="1"/>
  <c r="FJ113" i="1"/>
  <c r="FR111" i="1"/>
  <c r="GD111" i="1"/>
  <c r="FX111" i="1"/>
  <c r="JD110" i="1"/>
  <c r="FR110" i="1"/>
  <c r="GE113" i="1"/>
  <c r="FS113" i="1"/>
  <c r="FV113" i="1"/>
  <c r="FP113" i="1"/>
  <c r="KB113" i="1"/>
  <c r="AQ62" i="1"/>
  <c r="KN113" i="1"/>
  <c r="AQ73" i="1"/>
  <c r="K112" i="1"/>
  <c r="ID113" i="1"/>
  <c r="CX111" i="1"/>
  <c r="CX115" i="1"/>
  <c r="FL111" i="1"/>
  <c r="FX110" i="1"/>
  <c r="FV114" i="1"/>
  <c r="FP114" i="1"/>
  <c r="CX112" i="1"/>
  <c r="IF111" i="1"/>
  <c r="IF113" i="1" s="1"/>
  <c r="ID114" i="1"/>
  <c r="FJ114" i="1"/>
  <c r="FL110" i="1"/>
  <c r="AO112" i="1"/>
  <c r="AO111" i="1"/>
  <c r="AQ30" i="1"/>
  <c r="K114" i="1"/>
  <c r="H73" i="1"/>
  <c r="H105" i="1"/>
  <c r="H111" i="1" s="1"/>
  <c r="KH113" i="1"/>
  <c r="JD111" i="1"/>
  <c r="CA30" i="1"/>
  <c r="BV62" i="1"/>
  <c r="BV73" i="1"/>
  <c r="BV105" i="1"/>
  <c r="CA62" i="1"/>
  <c r="CA73" i="1"/>
  <c r="CF62" i="1"/>
  <c r="CK105" i="1"/>
  <c r="CP62" i="1"/>
  <c r="CZ105" i="1"/>
  <c r="JN114" i="1"/>
  <c r="DK105" i="1"/>
  <c r="DP62" i="1"/>
  <c r="JV113" i="1"/>
  <c r="CU53" i="1"/>
  <c r="CU105" i="1"/>
  <c r="DF62" i="1"/>
  <c r="DK30" i="1"/>
  <c r="CZ62" i="1"/>
  <c r="CZ112" i="1" s="1"/>
  <c r="CZ53" i="1"/>
  <c r="DU62" i="1"/>
  <c r="Q62" i="1"/>
  <c r="R112" i="1" s="1"/>
  <c r="H62" i="1"/>
  <c r="H112" i="1" s="1"/>
  <c r="M30" i="1"/>
  <c r="M73" i="1"/>
  <c r="Q73" i="1"/>
  <c r="DZ62" i="1"/>
  <c r="V62" i="1"/>
  <c r="V73" i="1"/>
  <c r="V105" i="1"/>
  <c r="AA30" i="1"/>
  <c r="AA62" i="1"/>
  <c r="AA73" i="1"/>
  <c r="AF53" i="1"/>
  <c r="AK53" i="1"/>
  <c r="AW62" i="1"/>
  <c r="AW73" i="1"/>
  <c r="BB53" i="1"/>
  <c r="BG62" i="1"/>
  <c r="BG73" i="1"/>
  <c r="BL62" i="1"/>
  <c r="BL73" i="1"/>
  <c r="BQ62" i="1"/>
  <c r="DF53" i="1"/>
  <c r="JP110" i="1"/>
  <c r="JB113" i="1"/>
  <c r="BT115" i="1"/>
  <c r="CF30" i="1"/>
  <c r="CF105" i="1"/>
  <c r="CK53" i="1"/>
  <c r="CP30" i="1"/>
  <c r="CP105" i="1"/>
  <c r="M62" i="1"/>
  <c r="M112" i="1" s="1"/>
  <c r="Q30" i="1"/>
  <c r="R110" i="1" s="1"/>
  <c r="V30" i="1"/>
  <c r="AA53" i="1"/>
  <c r="AF30" i="1"/>
  <c r="AF62" i="1"/>
  <c r="AF73" i="1"/>
  <c r="AF105" i="1"/>
  <c r="AK30" i="1"/>
  <c r="AK62" i="1"/>
  <c r="AK73" i="1"/>
  <c r="AK105" i="1"/>
  <c r="AW30" i="1"/>
  <c r="BB30" i="1"/>
  <c r="BB62" i="1"/>
  <c r="BB73" i="1"/>
  <c r="BB105" i="1"/>
  <c r="BG53" i="1"/>
  <c r="BL53" i="1"/>
  <c r="BQ105" i="1"/>
  <c r="BV53" i="1"/>
  <c r="BL30" i="1"/>
  <c r="CK30" i="1"/>
  <c r="CK62" i="1"/>
  <c r="CP53" i="1"/>
  <c r="CU30" i="1"/>
  <c r="CU62" i="1"/>
  <c r="DF30" i="1"/>
  <c r="JP111" i="1"/>
  <c r="JH114" i="1"/>
  <c r="JJ111" i="1"/>
  <c r="JB114" i="1"/>
  <c r="IX110" i="1"/>
  <c r="IW63" i="1"/>
  <c r="IY112" i="1"/>
  <c r="IX112" i="1"/>
  <c r="IY111" i="1"/>
  <c r="IX111" i="1"/>
  <c r="IY110" i="1"/>
  <c r="IV112" i="1"/>
  <c r="IV111" i="1"/>
  <c r="IV110" i="1"/>
  <c r="IM112" i="1"/>
  <c r="IM111" i="1"/>
  <c r="IR111" i="1"/>
  <c r="IQ63" i="1"/>
  <c r="IS112" i="1"/>
  <c r="IR112" i="1"/>
  <c r="IS111" i="1"/>
  <c r="IP112" i="1"/>
  <c r="IP110" i="1"/>
  <c r="JH119" i="1" l="1"/>
  <c r="JJ113" i="1"/>
  <c r="FR113" i="1"/>
  <c r="CZ111" i="1"/>
  <c r="FX113" i="1"/>
  <c r="JD113" i="1"/>
  <c r="AQ110" i="1"/>
  <c r="FL113" i="1"/>
  <c r="M110" i="1"/>
  <c r="JP113" i="1"/>
  <c r="AJ113" i="1"/>
  <c r="JB119" i="1"/>
  <c r="JN119" i="1"/>
  <c r="IX113" i="1"/>
  <c r="IV115" i="1"/>
  <c r="IY113" i="1"/>
  <c r="IV113" i="1"/>
  <c r="IV114" i="1"/>
  <c r="IS110" i="1"/>
  <c r="IS113" i="1" s="1"/>
  <c r="IP113" i="1"/>
  <c r="IP115" i="1"/>
  <c r="IP111" i="1"/>
  <c r="IP114" i="1"/>
  <c r="HR111" i="1"/>
  <c r="HR110" i="1"/>
  <c r="ET76" i="1"/>
  <c r="ET105" i="1" s="1"/>
  <c r="EO76" i="1"/>
  <c r="EO105" i="1" s="1"/>
  <c r="EJ76" i="1"/>
  <c r="EJ105" i="1" s="1"/>
  <c r="EE76" i="1"/>
  <c r="EE105" i="1" s="1"/>
  <c r="DZ76" i="1"/>
  <c r="DZ105" i="1" s="1"/>
  <c r="DU76" i="1"/>
  <c r="DU105" i="1" s="1"/>
  <c r="DP76" i="1"/>
  <c r="DP105" i="1" s="1"/>
  <c r="DF76" i="1"/>
  <c r="DF105" i="1" s="1"/>
  <c r="CA76" i="1"/>
  <c r="CA105" i="1" s="1"/>
  <c r="BL76" i="1"/>
  <c r="BL105" i="1" s="1"/>
  <c r="BJ114" i="1" s="1"/>
  <c r="BG76" i="1"/>
  <c r="BG105" i="1" s="1"/>
  <c r="AW76" i="1"/>
  <c r="AW105" i="1" s="1"/>
  <c r="AQ76" i="1"/>
  <c r="AQ105" i="1" s="1"/>
  <c r="AA76" i="1"/>
  <c r="AA105" i="1" s="1"/>
  <c r="Q76" i="1"/>
  <c r="Q105" i="1" s="1"/>
  <c r="P113" i="1" s="1"/>
  <c r="IK63" i="1"/>
  <c r="IL112" i="1"/>
  <c r="IM110" i="1"/>
  <c r="IM113" i="1" s="1"/>
  <c r="IJ112" i="1"/>
  <c r="IJ111" i="1"/>
  <c r="IE63" i="1"/>
  <c r="HX111" i="1"/>
  <c r="HX110" i="1"/>
  <c r="HL111" i="1"/>
  <c r="HL110" i="1"/>
  <c r="HF111" i="1"/>
  <c r="HF110" i="1"/>
  <c r="GZ110" i="1"/>
  <c r="GZ111" i="1"/>
  <c r="GT111" i="1"/>
  <c r="GT110" i="1"/>
  <c r="GN111" i="1"/>
  <c r="GN110" i="1"/>
  <c r="GH110" i="1"/>
  <c r="GH111" i="1"/>
  <c r="HZ111" i="1"/>
  <c r="HZ112" i="1"/>
  <c r="HY63" i="1"/>
  <c r="IA112" i="1"/>
  <c r="IA111" i="1"/>
  <c r="IA110" i="1"/>
  <c r="HX112" i="1"/>
  <c r="HR113" i="1"/>
  <c r="HS63" i="1"/>
  <c r="HU112" i="1"/>
  <c r="HT112" i="1"/>
  <c r="HU111" i="1"/>
  <c r="HR115" i="1"/>
  <c r="HT110" i="1"/>
  <c r="HR112" i="1"/>
  <c r="HO112" i="1"/>
  <c r="IP119" i="1" l="1"/>
  <c r="IV119" i="1"/>
  <c r="HX113" i="1"/>
  <c r="HX114" i="1"/>
  <c r="IR110" i="1"/>
  <c r="IR113" i="1" s="1"/>
  <c r="HZ110" i="1"/>
  <c r="HZ113" i="1" s="1"/>
  <c r="HU110" i="1"/>
  <c r="HU113" i="1" s="1"/>
  <c r="IL110" i="1"/>
  <c r="IJ113" i="1"/>
  <c r="IJ110" i="1"/>
  <c r="IJ115" i="1"/>
  <c r="ID119" i="1"/>
  <c r="HT53" i="1"/>
  <c r="HX115" i="1"/>
  <c r="IA113" i="1"/>
  <c r="HI112" i="1"/>
  <c r="HN110" i="1"/>
  <c r="HM63" i="1"/>
  <c r="HN112" i="1"/>
  <c r="HO111" i="1"/>
  <c r="HL112" i="1"/>
  <c r="HC112" i="1"/>
  <c r="HG63" i="1"/>
  <c r="HH112" i="1"/>
  <c r="HI111" i="1"/>
  <c r="HF112" i="1"/>
  <c r="HX119" i="1" l="1"/>
  <c r="IJ114" i="1"/>
  <c r="IJ119" i="1" s="1"/>
  <c r="HT111" i="1"/>
  <c r="HT113" i="1" s="1"/>
  <c r="HR114" i="1"/>
  <c r="HR119" i="1" s="1"/>
  <c r="HO110" i="1"/>
  <c r="HO113" i="1" s="1"/>
  <c r="HI110" i="1"/>
  <c r="HI113" i="1" s="1"/>
  <c r="IL111" i="1"/>
  <c r="IL113" i="1" s="1"/>
  <c r="HL113" i="1"/>
  <c r="HL115" i="1"/>
  <c r="HH111" i="1"/>
  <c r="HF115" i="1"/>
  <c r="HC111" i="1"/>
  <c r="HC110" i="1"/>
  <c r="HB110" i="1"/>
  <c r="HA63" i="1"/>
  <c r="HB112" i="1"/>
  <c r="GZ112" i="1"/>
  <c r="GW112" i="1"/>
  <c r="GQ112" i="1"/>
  <c r="GK112" i="1"/>
  <c r="HF113" i="1" l="1"/>
  <c r="HC113" i="1"/>
  <c r="HN111" i="1"/>
  <c r="HN113" i="1" s="1"/>
  <c r="HL114" i="1"/>
  <c r="HL119" i="1" s="1"/>
  <c r="GZ113" i="1"/>
  <c r="HF114" i="1"/>
  <c r="HH110" i="1"/>
  <c r="HH113" i="1" s="1"/>
  <c r="GZ115" i="1"/>
  <c r="HB111" i="1"/>
  <c r="HB113" i="1" s="1"/>
  <c r="GU63" i="1"/>
  <c r="GV112" i="1"/>
  <c r="GW111" i="1"/>
  <c r="GW110" i="1"/>
  <c r="GT112" i="1"/>
  <c r="GP110" i="1"/>
  <c r="GO63" i="1"/>
  <c r="GP112" i="1"/>
  <c r="GN112" i="1"/>
  <c r="HF119" i="1" l="1"/>
  <c r="GZ114" i="1"/>
  <c r="GZ119" i="1" s="1"/>
  <c r="GW113" i="1"/>
  <c r="GQ110" i="1"/>
  <c r="GQ111" i="1"/>
  <c r="GN113" i="1"/>
  <c r="GT113" i="1"/>
  <c r="GV111" i="1"/>
  <c r="GT115" i="1"/>
  <c r="GP111" i="1"/>
  <c r="GP113" i="1" s="1"/>
  <c r="GN115" i="1"/>
  <c r="GQ113" i="1" l="1"/>
  <c r="GN114" i="1"/>
  <c r="GN119" i="1" s="1"/>
  <c r="GT114" i="1"/>
  <c r="GT119" i="1" s="1"/>
  <c r="GV110" i="1"/>
  <c r="GV113" i="1" s="1"/>
  <c r="GH113" i="1" l="1"/>
  <c r="GI63" i="1"/>
  <c r="GJ112" i="1"/>
  <c r="GJ110" i="1"/>
  <c r="GH112" i="1"/>
  <c r="GC63" i="1"/>
  <c r="GD30" i="1"/>
  <c r="GD110" i="1" l="1"/>
  <c r="GD113" i="1" s="1"/>
  <c r="GB114" i="1"/>
  <c r="GJ111" i="1"/>
  <c r="GJ113" i="1" s="1"/>
  <c r="GK110" i="1"/>
  <c r="GK111" i="1"/>
  <c r="GH115" i="1"/>
  <c r="GH114" i="1"/>
  <c r="GH119" i="1" s="1"/>
  <c r="FW63" i="1"/>
  <c r="FQ63" i="1"/>
  <c r="DK57" i="1"/>
  <c r="DK62" i="1" s="1"/>
  <c r="GK113" i="1" l="1"/>
  <c r="GB119" i="1" l="1"/>
  <c r="FV119" i="1"/>
  <c r="FP119" i="1"/>
  <c r="FK63" i="1" l="1"/>
  <c r="FJ115" i="1" l="1"/>
  <c r="FE63" i="1"/>
  <c r="FG110" i="1"/>
  <c r="FD112" i="1"/>
  <c r="FD110" i="1"/>
  <c r="FG112" i="1"/>
  <c r="FD111" i="1"/>
  <c r="EX112" i="1"/>
  <c r="FA110" i="1"/>
  <c r="EX110" i="1"/>
  <c r="EX115" i="1"/>
  <c r="EZ110" i="1"/>
  <c r="EY63" i="1"/>
  <c r="FA112" i="1"/>
  <c r="EZ112" i="1"/>
  <c r="EX111" i="1"/>
  <c r="FA111" i="1" l="1"/>
  <c r="FA113" i="1" s="1"/>
  <c r="FF112" i="1"/>
  <c r="FD115" i="1"/>
  <c r="FD113" i="1"/>
  <c r="FF110" i="1"/>
  <c r="FG111" i="1"/>
  <c r="FG113" i="1" s="1"/>
  <c r="FD114" i="1" l="1"/>
  <c r="FD119" i="1" s="1"/>
  <c r="EX113" i="1"/>
  <c r="EX114" i="1"/>
  <c r="EZ111" i="1"/>
  <c r="EZ113" i="1" s="1"/>
  <c r="FF111" i="1"/>
  <c r="FF113" i="1" s="1"/>
  <c r="ER112" i="1"/>
  <c r="ET33" i="1"/>
  <c r="ET53" i="1" s="1"/>
  <c r="ET112" i="1"/>
  <c r="EU112" i="1"/>
  <c r="ET66" i="1"/>
  <c r="ET73" i="1" s="1"/>
  <c r="ES63" i="1"/>
  <c r="EU111" i="1"/>
  <c r="EU110" i="1"/>
  <c r="ET11" i="1"/>
  <c r="ET30" i="1" s="1"/>
  <c r="EM112" i="1"/>
  <c r="EO66" i="1"/>
  <c r="EO73" i="1" s="1"/>
  <c r="EN63" i="1"/>
  <c r="EO112" i="1"/>
  <c r="EO33" i="1"/>
  <c r="EO53" i="1" s="1"/>
  <c r="EO11" i="1"/>
  <c r="EO30" i="1" s="1"/>
  <c r="EH112" i="1"/>
  <c r="EJ66" i="1"/>
  <c r="EJ73" i="1" s="1"/>
  <c r="EI63" i="1"/>
  <c r="EJ112" i="1"/>
  <c r="EJ33" i="1"/>
  <c r="EJ53" i="1" s="1"/>
  <c r="EJ11" i="1"/>
  <c r="EJ30" i="1" s="1"/>
  <c r="ED63" i="1"/>
  <c r="EX119" i="1" l="1"/>
  <c r="EU113" i="1"/>
  <c r="EO111" i="1"/>
  <c r="ET111" i="1"/>
  <c r="EH110" i="1"/>
  <c r="EM111" i="1"/>
  <c r="ER115" i="1"/>
  <c r="ER110" i="1"/>
  <c r="EJ110" i="1"/>
  <c r="EJ111" i="1"/>
  <c r="ER111" i="1"/>
  <c r="ER113" i="1"/>
  <c r="EM113" i="1"/>
  <c r="EM115" i="1"/>
  <c r="EM110" i="1"/>
  <c r="EH111" i="1"/>
  <c r="EH115" i="1"/>
  <c r="EC112" i="1"/>
  <c r="EE66" i="1"/>
  <c r="EE73" i="1" s="1"/>
  <c r="EE33" i="1"/>
  <c r="EE53" i="1" s="1"/>
  <c r="EE11" i="1"/>
  <c r="EE30" i="1" s="1"/>
  <c r="DZ66" i="1"/>
  <c r="DZ73" i="1" s="1"/>
  <c r="DZ33" i="1"/>
  <c r="DZ53" i="1" s="1"/>
  <c r="DZ30" i="1"/>
  <c r="DX112" i="1"/>
  <c r="DZ11" i="1"/>
  <c r="DU66" i="1"/>
  <c r="DU73" i="1" s="1"/>
  <c r="DU33" i="1"/>
  <c r="DU53" i="1" s="1"/>
  <c r="DS112" i="1"/>
  <c r="DU11" i="1"/>
  <c r="DU30" i="1" s="1"/>
  <c r="EH113" i="1" l="1"/>
  <c r="EJ113" i="1"/>
  <c r="EH114" i="1"/>
  <c r="EM114" i="1"/>
  <c r="ET110" i="1"/>
  <c r="ET113" i="1" s="1"/>
  <c r="ER114" i="1"/>
  <c r="ER119" i="1" s="1"/>
  <c r="EE112" i="1"/>
  <c r="EC113" i="1"/>
  <c r="DS111" i="1"/>
  <c r="DX111" i="1"/>
  <c r="DZ112" i="1"/>
  <c r="DZ110" i="1"/>
  <c r="DU112" i="1"/>
  <c r="EO110" i="1"/>
  <c r="EO113" i="1" s="1"/>
  <c r="EC111" i="1"/>
  <c r="EC110" i="1"/>
  <c r="EC115" i="1"/>
  <c r="EE111" i="1"/>
  <c r="DX110" i="1"/>
  <c r="DX115" i="1"/>
  <c r="DZ111" i="1"/>
  <c r="DU111" i="1"/>
  <c r="DS113" i="1"/>
  <c r="DS110" i="1"/>
  <c r="DS115" i="1"/>
  <c r="DF66" i="1"/>
  <c r="DF73" i="1" s="1"/>
  <c r="EE110" i="1" l="1"/>
  <c r="EE113" i="1" s="1"/>
  <c r="DS114" i="1"/>
  <c r="DX114" i="1"/>
  <c r="EC114" i="1"/>
  <c r="DX113" i="1"/>
  <c r="DU110" i="1"/>
  <c r="DU113" i="1" s="1"/>
  <c r="DZ113" i="1"/>
  <c r="DP33" i="1"/>
  <c r="DP53" i="1" s="1"/>
  <c r="DM73" i="1"/>
  <c r="DP66" i="1"/>
  <c r="DP73" i="1" s="1"/>
  <c r="DP112" i="1"/>
  <c r="DN112" i="1"/>
  <c r="DP11" i="1"/>
  <c r="DP30" i="1" s="1"/>
  <c r="DI112" i="1"/>
  <c r="DK33" i="1"/>
  <c r="DK53" i="1" s="1"/>
  <c r="DK66" i="1"/>
  <c r="DK73" i="1" s="1"/>
  <c r="DF112" i="1"/>
  <c r="DD112" i="1"/>
  <c r="DD111" i="1"/>
  <c r="DD115" i="1" l="1"/>
  <c r="DK111" i="1"/>
  <c r="DN111" i="1"/>
  <c r="DI115" i="1"/>
  <c r="DI113" i="1"/>
  <c r="DI111" i="1"/>
  <c r="DI110" i="1"/>
  <c r="DD110" i="1"/>
  <c r="DF110" i="1"/>
  <c r="DK112" i="1"/>
  <c r="DD114" i="1"/>
  <c r="DF111" i="1"/>
  <c r="DD113" i="1"/>
  <c r="DP110" i="1"/>
  <c r="DP111" i="1"/>
  <c r="DN110" i="1"/>
  <c r="DN115" i="1"/>
  <c r="CZ66" i="1"/>
  <c r="CZ73" i="1" s="1"/>
  <c r="CZ11" i="1"/>
  <c r="CS105" i="1"/>
  <c r="CU66" i="1"/>
  <c r="CU73" i="1" s="1"/>
  <c r="CT63" i="1"/>
  <c r="CU112" i="1"/>
  <c r="CS112" i="1"/>
  <c r="CN105" i="1"/>
  <c r="CP66" i="1"/>
  <c r="CP73" i="1" s="1"/>
  <c r="CP112" i="1"/>
  <c r="CN112" i="1"/>
  <c r="CK66" i="1"/>
  <c r="CK73" i="1" s="1"/>
  <c r="CK112" i="1"/>
  <c r="CI112" i="1"/>
  <c r="CZ30" i="1" l="1"/>
  <c r="CZ110" i="1" s="1"/>
  <c r="CZ113" i="1" s="1"/>
  <c r="CX110" i="1"/>
  <c r="CX113" i="1"/>
  <c r="DN113" i="1"/>
  <c r="CP111" i="1"/>
  <c r="DF113" i="1"/>
  <c r="DK110" i="1"/>
  <c r="DK113" i="1" s="1"/>
  <c r="CU110" i="1"/>
  <c r="DI114" i="1"/>
  <c r="DN114" i="1"/>
  <c r="DP113" i="1"/>
  <c r="CN111" i="1"/>
  <c r="CS111" i="1"/>
  <c r="CU111" i="1"/>
  <c r="CS113" i="1"/>
  <c r="CI111" i="1"/>
  <c r="CI110" i="1"/>
  <c r="CN110" i="1"/>
  <c r="CS110" i="1"/>
  <c r="CS115" i="1"/>
  <c r="CS114" i="1"/>
  <c r="CI115" i="1"/>
  <c r="CN115" i="1"/>
  <c r="CN113" i="1"/>
  <c r="CK111" i="1"/>
  <c r="CI113" i="1"/>
  <c r="CK110" i="1"/>
  <c r="CI114" i="1"/>
  <c r="CX114" i="1" l="1"/>
  <c r="CK113" i="1"/>
  <c r="CU113" i="1"/>
  <c r="CP110" i="1"/>
  <c r="CP113" i="1" s="1"/>
  <c r="CN114" i="1"/>
  <c r="CF66" i="1"/>
  <c r="CF73" i="1" s="1"/>
  <c r="CF33" i="1"/>
  <c r="CF53" i="1" s="1"/>
  <c r="CD112" i="1"/>
  <c r="CA112" i="1"/>
  <c r="CA33" i="1"/>
  <c r="CA53" i="1"/>
  <c r="BY112" i="1"/>
  <c r="CX119" i="1" l="1"/>
  <c r="BY113" i="1"/>
  <c r="CA111" i="1"/>
  <c r="CF111" i="1"/>
  <c r="CF110" i="1"/>
  <c r="CD110" i="1"/>
  <c r="CF112" i="1"/>
  <c r="BY111" i="1"/>
  <c r="BY110" i="1"/>
  <c r="BY115" i="1"/>
  <c r="CD111" i="1"/>
  <c r="CD115" i="1"/>
  <c r="CA110" i="1"/>
  <c r="CD113" i="1" l="1"/>
  <c r="CA113" i="1"/>
  <c r="CF113" i="1"/>
  <c r="CD114" i="1"/>
  <c r="BY114" i="1"/>
  <c r="BV112" i="1"/>
  <c r="BV11" i="1"/>
  <c r="BV30" i="1" s="1"/>
  <c r="BT112" i="1"/>
  <c r="BJ112" i="1"/>
  <c r="BQ33" i="1"/>
  <c r="BQ53" i="1" s="1"/>
  <c r="BQ66" i="1"/>
  <c r="BQ73" i="1" s="1"/>
  <c r="BQ112" i="1"/>
  <c r="BQ27" i="1"/>
  <c r="BQ26" i="1"/>
  <c r="BO112" i="1" s="1"/>
  <c r="BQ25" i="1"/>
  <c r="BQ24" i="1"/>
  <c r="BQ23" i="1"/>
  <c r="BQ22" i="1"/>
  <c r="BQ21" i="1"/>
  <c r="BQ20" i="1"/>
  <c r="BQ19" i="1"/>
  <c r="BQ18" i="1"/>
  <c r="BQ17" i="1"/>
  <c r="BQ16" i="1"/>
  <c r="BQ14" i="1"/>
  <c r="BQ13" i="1"/>
  <c r="BQ12" i="1"/>
  <c r="BQ11" i="1"/>
  <c r="BL112" i="1"/>
  <c r="BQ30" i="1" l="1"/>
  <c r="BQ110" i="1" s="1"/>
  <c r="BL110" i="1"/>
  <c r="BJ111" i="1"/>
  <c r="BL111" i="1"/>
  <c r="BO110" i="1"/>
  <c r="BJ115" i="1"/>
  <c r="BQ111" i="1"/>
  <c r="BO115" i="1"/>
  <c r="BT113" i="1"/>
  <c r="BJ110" i="1"/>
  <c r="BO111" i="1"/>
  <c r="BO113" i="1"/>
  <c r="BV111" i="1"/>
  <c r="BV110" i="1"/>
  <c r="BJ113" i="1"/>
  <c r="BT110" i="1"/>
  <c r="BT111" i="1"/>
  <c r="BT114" i="1"/>
  <c r="Z112" i="1"/>
  <c r="U112" i="1"/>
  <c r="Q33" i="1"/>
  <c r="Q53" i="1" s="1"/>
  <c r="Q3" i="1"/>
  <c r="H3" i="1"/>
  <c r="AA3" i="1"/>
  <c r="AA4" i="1"/>
  <c r="BG13" i="1"/>
  <c r="BG14" i="1"/>
  <c r="BG16" i="1"/>
  <c r="BG17" i="1"/>
  <c r="BG18" i="1"/>
  <c r="BG19" i="1"/>
  <c r="BG20" i="1"/>
  <c r="BG21" i="1"/>
  <c r="BG22" i="1"/>
  <c r="BG23" i="1"/>
  <c r="BG24" i="1"/>
  <c r="BG25" i="1"/>
  <c r="BG26" i="1"/>
  <c r="BE112" i="1" s="1"/>
  <c r="BG27" i="1"/>
  <c r="BG12" i="1"/>
  <c r="BG112" i="1"/>
  <c r="BG111" i="1"/>
  <c r="AZ116" i="1"/>
  <c r="AZ112" i="1"/>
  <c r="AU116" i="1"/>
  <c r="AW33" i="1"/>
  <c r="AW53" i="1" s="1"/>
  <c r="BB112" i="1"/>
  <c r="AQ33" i="1"/>
  <c r="AU112" i="1"/>
  <c r="BL113" i="1" l="1"/>
  <c r="BO114" i="1"/>
  <c r="AQ53" i="1"/>
  <c r="AO110" i="1"/>
  <c r="R111" i="1"/>
  <c r="R113" i="1" s="1"/>
  <c r="P110" i="1"/>
  <c r="BQ113" i="1"/>
  <c r="BG30" i="1"/>
  <c r="BE114" i="1" s="1"/>
  <c r="BE113" i="1"/>
  <c r="AW110" i="1"/>
  <c r="BB110" i="1"/>
  <c r="BV113" i="1"/>
  <c r="AZ111" i="1"/>
  <c r="BE110" i="1"/>
  <c r="AZ115" i="1"/>
  <c r="BE115" i="1"/>
  <c r="BE111" i="1"/>
  <c r="AZ110" i="1"/>
  <c r="AZ113" i="1"/>
  <c r="AU113" i="1"/>
  <c r="AU110" i="1"/>
  <c r="AU111" i="1"/>
  <c r="AW112" i="1"/>
  <c r="AQ111" i="1" l="1"/>
  <c r="AO114" i="1"/>
  <c r="BG110" i="1"/>
  <c r="BG113" i="1" s="1"/>
  <c r="AW111" i="1"/>
  <c r="AW113" i="1" s="1"/>
  <c r="BB111" i="1"/>
  <c r="BB113" i="1" s="1"/>
  <c r="AU114" i="1"/>
  <c r="AZ114" i="1"/>
  <c r="AU115" i="1"/>
  <c r="AO113" i="1" l="1"/>
  <c r="AQ112" i="1"/>
  <c r="AQ113" i="1" s="1"/>
  <c r="M33" i="1"/>
  <c r="AO119" i="1" l="1"/>
  <c r="H4" i="1"/>
  <c r="AJ112" i="1"/>
  <c r="K115" i="1"/>
  <c r="P116" i="1"/>
  <c r="M34" i="1"/>
  <c r="M35" i="1"/>
  <c r="M36" i="1"/>
  <c r="M38" i="1"/>
  <c r="M39" i="1"/>
  <c r="M40" i="1"/>
  <c r="K110" i="1" l="1"/>
  <c r="K111" i="1"/>
  <c r="M53" i="1"/>
  <c r="H110" i="1"/>
  <c r="AJ115" i="1"/>
  <c r="AL112" i="1"/>
  <c r="AE112" i="1"/>
  <c r="AF3" i="1"/>
  <c r="AF4" i="1"/>
  <c r="U116" i="1"/>
  <c r="AG112" i="1"/>
  <c r="AG111" i="1"/>
  <c r="V33" i="1"/>
  <c r="V53" i="1" s="1"/>
  <c r="V4" i="1"/>
  <c r="V3" i="1"/>
  <c r="Q4" i="1"/>
  <c r="P111" i="1" s="1"/>
  <c r="Z113" i="1"/>
  <c r="AB112" i="1"/>
  <c r="AB111" i="1"/>
  <c r="W112" i="1"/>
  <c r="J85" i="1"/>
  <c r="M85" i="1" s="1"/>
  <c r="J84" i="1"/>
  <c r="M84" i="1" s="1"/>
  <c r="J83" i="1"/>
  <c r="F113" i="1" l="1"/>
  <c r="F118" i="1" s="1"/>
  <c r="H113" i="1"/>
  <c r="M83" i="1"/>
  <c r="M105" i="1" s="1"/>
  <c r="K113" i="1" s="1"/>
  <c r="J105" i="1"/>
  <c r="W111" i="1"/>
  <c r="U111" i="1"/>
  <c r="AG110" i="1"/>
  <c r="AG113" i="1" s="1"/>
  <c r="Z111" i="1"/>
  <c r="AB110" i="1"/>
  <c r="AB113" i="1" s="1"/>
  <c r="W110" i="1"/>
  <c r="AL110" i="1"/>
  <c r="AE114" i="1"/>
  <c r="P114" i="1"/>
  <c r="AE113" i="1"/>
  <c r="U113" i="1"/>
  <c r="AJ111" i="1"/>
  <c r="AE111" i="1"/>
  <c r="AJ110" i="1"/>
  <c r="P115" i="1"/>
  <c r="U115" i="1"/>
  <c r="AE110" i="1"/>
  <c r="Z115" i="1"/>
  <c r="Z110" i="1"/>
  <c r="U110" i="1"/>
  <c r="Z114" i="1"/>
  <c r="AE115" i="1"/>
  <c r="U114" i="1"/>
  <c r="F117" i="1" l="1"/>
  <c r="M111" i="1"/>
  <c r="M113" i="1" s="1"/>
  <c r="K118" i="1"/>
  <c r="W113" i="1"/>
  <c r="AJ114" i="1"/>
  <c r="AL111" i="1"/>
  <c r="AL113" i="1" s="1"/>
</calcChain>
</file>

<file path=xl/sharedStrings.xml><?xml version="1.0" encoding="utf-8"?>
<sst xmlns="http://schemas.openxmlformats.org/spreadsheetml/2006/main" count="7498" uniqueCount="397">
  <si>
    <t>SAFI</t>
  </si>
  <si>
    <t>SBI</t>
  </si>
  <si>
    <t>Premier FIA</t>
  </si>
  <si>
    <t>Capital FIA</t>
  </si>
  <si>
    <t>SCF</t>
  </si>
  <si>
    <t>Credifondo Corto Plazo FIA</t>
  </si>
  <si>
    <t>SFO</t>
  </si>
  <si>
    <t>Fortaleza Liquidez FIA</t>
  </si>
  <si>
    <t>Fortaleza Porvenir FIA</t>
  </si>
  <si>
    <t>Fortaleza Produce Ganancia</t>
  </si>
  <si>
    <t>SNA</t>
  </si>
  <si>
    <t>Efectivo FIA</t>
  </si>
  <si>
    <t>Portafolio FI</t>
  </si>
  <si>
    <t>SME</t>
  </si>
  <si>
    <t>SUN</t>
  </si>
  <si>
    <t>SSC</t>
  </si>
  <si>
    <t>Renta Activa FIA Corto Plazo</t>
  </si>
  <si>
    <t>Total</t>
  </si>
  <si>
    <t>Fondos de Inversión Abiertos en Bolivianos</t>
  </si>
  <si>
    <t>Credifondo Bolivianos - FIA a Corto Plazo</t>
  </si>
  <si>
    <t xml:space="preserve">Fortaleza  Interés+  FIA Corto Plazo </t>
  </si>
  <si>
    <t xml:space="preserve">Oportuno FI </t>
  </si>
  <si>
    <t>Fondos de Inversión Abiertos en UFV</t>
  </si>
  <si>
    <t>Fortaleza UFV Rend. Total FIA Med. Plazo</t>
  </si>
  <si>
    <t>ULTRA FIA Mediano Plazo</t>
  </si>
  <si>
    <t>Credifondo UFV - FIA a Mediano Plazo</t>
  </si>
  <si>
    <t>FONDOS DE INVERSION CERRADOS</t>
  </si>
  <si>
    <t>FONDOS DE INVERSION ABIERTOS</t>
  </si>
  <si>
    <t>FIC Fortaleza PYME</t>
  </si>
  <si>
    <t>Microfinanzas FIC Serie A *</t>
  </si>
  <si>
    <t>Microfinanzas FIC Serie B *</t>
  </si>
  <si>
    <t>Microfinanzas FIC Serie C *</t>
  </si>
  <si>
    <t>Microfinanzas FIC Serie D *</t>
  </si>
  <si>
    <t>A2</t>
  </si>
  <si>
    <t>A1</t>
  </si>
  <si>
    <t>AA3</t>
  </si>
  <si>
    <t>AA2</t>
  </si>
  <si>
    <t>A3</t>
  </si>
  <si>
    <t>CALIFICACIÓN DE RIESGO</t>
  </si>
  <si>
    <t>CARTERA</t>
  </si>
  <si>
    <t>NRO DE PARTICIPANTES</t>
  </si>
  <si>
    <t>AA1</t>
  </si>
  <si>
    <t>AAA</t>
  </si>
  <si>
    <t>AL 31/12/2009</t>
  </si>
  <si>
    <t>Renta Activa FIA Largo Plazo</t>
  </si>
  <si>
    <t>AL 31/03/2010</t>
  </si>
  <si>
    <t>AL 30/06/2010</t>
  </si>
  <si>
    <t>AL 30/09/2010</t>
  </si>
  <si>
    <t>Fondos de Inversión Cerrados en Dólares</t>
  </si>
  <si>
    <t>Gestión Activa FIC</t>
  </si>
  <si>
    <t>Fortaleza Factoring  Internacional FIC</t>
  </si>
  <si>
    <t>Fondos de Inversión Cerrados en Bolivianos</t>
  </si>
  <si>
    <t>BB1</t>
  </si>
  <si>
    <t>Propyme Unión</t>
  </si>
  <si>
    <t>Renta Activa Internacional</t>
  </si>
  <si>
    <t>Fondos de Inversión Abiertos en Dólares</t>
  </si>
  <si>
    <t>UFV 31/03/10</t>
  </si>
  <si>
    <t>T/C</t>
  </si>
  <si>
    <t>EN DOLARES</t>
  </si>
  <si>
    <t>UFV 30/06/10</t>
  </si>
  <si>
    <t>UFV 30/09/10</t>
  </si>
  <si>
    <t>TOTAL EN DOLARES</t>
  </si>
  <si>
    <t>Xtravalor Unión FIA - Mediano plazo</t>
  </si>
  <si>
    <t>AL 13/12/2010</t>
  </si>
  <si>
    <t>UFV 13/12/10</t>
  </si>
  <si>
    <t>UFV 16/12/10</t>
  </si>
  <si>
    <t>UFV 31/12/2009</t>
  </si>
  <si>
    <t>AL 30/12/2008</t>
  </si>
  <si>
    <t>UFV 30/12/2008</t>
  </si>
  <si>
    <t>UFV 31/12/10</t>
  </si>
  <si>
    <t>Renta Activa Bolivianos- FIA Corto Plazo</t>
  </si>
  <si>
    <t>TASA PROMEDIO PONDERADA</t>
  </si>
  <si>
    <t xml:space="preserve">TASA DE RENDIMIENTO A 30 DIAS </t>
  </si>
  <si>
    <t>UFV 31/01/11</t>
  </si>
  <si>
    <t>UFV 28/02/11</t>
  </si>
  <si>
    <t>Microfinancieras FIC</t>
  </si>
  <si>
    <t>UFV 31/03/11</t>
  </si>
  <si>
    <t>AL 31/03/2011</t>
  </si>
  <si>
    <t>AL 28/02/2011</t>
  </si>
  <si>
    <t>AL 31/01/2011</t>
  </si>
  <si>
    <t>AL 31/12/2010</t>
  </si>
  <si>
    <t>Monto total en Fondos de Corto Plazo</t>
  </si>
  <si>
    <t>Monto total en Fondos de Mediano Plazo</t>
  </si>
  <si>
    <t>Número de Participantes Totales</t>
  </si>
  <si>
    <t>Número de Fondos</t>
  </si>
  <si>
    <t>Monto total en Fondos de Inversión Cerrados</t>
  </si>
  <si>
    <t>INFORMACIÓN RESUMIDA al 31/12/2009</t>
  </si>
  <si>
    <t>Monto total en Fondos de Largo Plazo</t>
  </si>
  <si>
    <t>INFORMACIÓN RESUMIDA al 31/03/2010</t>
  </si>
  <si>
    <t>INFORMACIÓN RESUMIDA al 30/06/2010</t>
  </si>
  <si>
    <t>INFORMACIÓN RESUMIDA al 30/09/2010</t>
  </si>
  <si>
    <t>INFORMACIÓN RESUMIDA al 13/12//2010</t>
  </si>
  <si>
    <t>AL 16/12/2010</t>
  </si>
  <si>
    <t>INFORMACIÓN RESUMIDA al 16/12//2010</t>
  </si>
  <si>
    <t>INFORMACIÓN RESUMIDA al 31/12//2010</t>
  </si>
  <si>
    <t>INFORMACIÓN RESUMIDA al 31/01//2011</t>
  </si>
  <si>
    <t>INFORMACIÓN RESUMIDA al 28/02/2011</t>
  </si>
  <si>
    <t>INFORMACIÓN RESUMIDA al 31/03/2011</t>
  </si>
  <si>
    <t>Superior Fondo Mutuo Mediano plazo</t>
  </si>
  <si>
    <t>AL 29/04/2011</t>
  </si>
  <si>
    <t>AL 31/05/2011</t>
  </si>
  <si>
    <t>UFV 29/04/11</t>
  </si>
  <si>
    <t>UFV 31/05/11</t>
  </si>
  <si>
    <t>INFORMACIÓN RESUMIDA al 31/05/2011</t>
  </si>
  <si>
    <t>INFORMACIÓN RESUMIDA al 29/04/2011</t>
  </si>
  <si>
    <t>UFV 30/06/11</t>
  </si>
  <si>
    <t>AL 30/06/2011</t>
  </si>
  <si>
    <t>BBB1</t>
  </si>
  <si>
    <t>INFORMACIÓN RESUMIDA al 30/06/2011</t>
  </si>
  <si>
    <t>POR MONEDA</t>
  </si>
  <si>
    <t>U$S</t>
  </si>
  <si>
    <t>Bs.</t>
  </si>
  <si>
    <t>UFV´s</t>
  </si>
  <si>
    <t>UFV 29/07/11</t>
  </si>
  <si>
    <t>AL 29/07/2011</t>
  </si>
  <si>
    <t>INFORMACIÓN RESUMIDA al 29/07/2011</t>
  </si>
  <si>
    <t>AL 31/08/2011</t>
  </si>
  <si>
    <t>UFV 31/08/11</t>
  </si>
  <si>
    <t>INFORMACIÓN RESUMIDA al 31/08/2011</t>
  </si>
  <si>
    <t>UFV 30/09/11</t>
  </si>
  <si>
    <t>AL 30/09/2011</t>
  </si>
  <si>
    <t>SCM</t>
  </si>
  <si>
    <t>Sembrar Micro Capital FIC</t>
  </si>
  <si>
    <t>INFORMACIÓN RESUMIDA al 30/09/2011</t>
  </si>
  <si>
    <t>UFV 31/10/11</t>
  </si>
  <si>
    <t>AL 31/10/2011</t>
  </si>
  <si>
    <t>En Acción FIA -Mediano Plazo</t>
  </si>
  <si>
    <t>Impulsor FIC</t>
  </si>
  <si>
    <t>INFORMACIÓN RESUMIDA al 31/10/2011</t>
  </si>
  <si>
    <t>AL 30/11/2011</t>
  </si>
  <si>
    <t>UFV 30/11/11</t>
  </si>
  <si>
    <t>Proquinua Unión</t>
  </si>
  <si>
    <t>INFORMACIÓN RESUMIDA al 30/11/2011</t>
  </si>
  <si>
    <t>Renta Activa PYME FIC</t>
  </si>
  <si>
    <t>UFV 31/12/11</t>
  </si>
  <si>
    <t>AL 31/12/2011</t>
  </si>
  <si>
    <t>INFORMACIÓN RESUMIDA al 31/12/2011</t>
  </si>
  <si>
    <t>Número de Fondos Cerrados</t>
  </si>
  <si>
    <t>UFV 31/1/12</t>
  </si>
  <si>
    <t>AL 31/1/2012</t>
  </si>
  <si>
    <t>INFORMACIÓN RESUMIDA al 31/1/2012</t>
  </si>
  <si>
    <t>AL 29/2/2012</t>
  </si>
  <si>
    <t>UFV 29/2/12</t>
  </si>
  <si>
    <t>AL 31/3/2012</t>
  </si>
  <si>
    <t>UFV 31/3/12</t>
  </si>
  <si>
    <t>AL 30/4/2012</t>
  </si>
  <si>
    <t>UFV 30/4/12</t>
  </si>
  <si>
    <t>Internacional FIC</t>
  </si>
  <si>
    <t>UFV 31/5/12</t>
  </si>
  <si>
    <t>n/d</t>
  </si>
  <si>
    <t>UFV 30/6/12</t>
  </si>
  <si>
    <t>AL 30/6/2012</t>
  </si>
  <si>
    <t>AL 31/5/2012</t>
  </si>
  <si>
    <t>UFV 31/7/12</t>
  </si>
  <si>
    <t>AL 31/7/2012</t>
  </si>
  <si>
    <t>UFV 31/8/12</t>
  </si>
  <si>
    <t>AL 31/8/2012</t>
  </si>
  <si>
    <t>MSC Estratégico FIC</t>
  </si>
  <si>
    <t>AL 30/9/2012</t>
  </si>
  <si>
    <t>UFV 30/9/12</t>
  </si>
  <si>
    <t>SPA</t>
  </si>
  <si>
    <t>PYME Progreso FIC FPP-N1A-12</t>
  </si>
  <si>
    <t>PYME Progreso FIC FPP-N1B-12</t>
  </si>
  <si>
    <t># participantes</t>
  </si>
  <si>
    <t>por moneda</t>
  </si>
  <si>
    <t>INFORMACIÓN RESUMIDA al 29/2/2012</t>
  </si>
  <si>
    <t>INFORMACIÓN RESUMIDA al 31/3/2012</t>
  </si>
  <si>
    <t>INFORMACIÓN RESUMIDA al 30/4/2012</t>
  </si>
  <si>
    <t>INFORMACIÓN RESUMIDA al 31/5/2012</t>
  </si>
  <si>
    <t>INFORMACIÓN RESUMIDA al 30/6/2012</t>
  </si>
  <si>
    <t>INFORMACIÓN RESUMIDA al 31/7/2012</t>
  </si>
  <si>
    <t>INFORMACIÓN RESUMIDA al 31/8/2012</t>
  </si>
  <si>
    <t>INFORMACIÓN RESUMIDA al 30/9/2012</t>
  </si>
  <si>
    <t>Sembrar Alimentario FIC-SEM-N1U-12</t>
  </si>
  <si>
    <t>AL 31/10/2012</t>
  </si>
  <si>
    <t>B3</t>
  </si>
  <si>
    <t>UFV 31/10/12</t>
  </si>
  <si>
    <t>SMV</t>
  </si>
  <si>
    <t>Agroperativo FIC AGP-N1U-12</t>
  </si>
  <si>
    <t>UFV 30/11/12</t>
  </si>
  <si>
    <t>AL 30/11/2012</t>
  </si>
  <si>
    <t>UFV 31/12/12</t>
  </si>
  <si>
    <t>AL 31/12/2012</t>
  </si>
  <si>
    <t>INFORMACIÓN RESUMIDA al 31/12/2012</t>
  </si>
  <si>
    <t>UFV 31/01/13</t>
  </si>
  <si>
    <t>AL 31/01/2013</t>
  </si>
  <si>
    <t>Renta Activa EmergenteFIC RAE-N1U-12</t>
  </si>
  <si>
    <t>INFORMACIÓN RESUMIDA al 31/01/2013</t>
  </si>
  <si>
    <t>UFV 28/02/13</t>
  </si>
  <si>
    <t>AL 28/02/2013</t>
  </si>
  <si>
    <t>UFV 31/03/13</t>
  </si>
  <si>
    <t>UFV 30/04/13</t>
  </si>
  <si>
    <t>AL 30/04/2013</t>
  </si>
  <si>
    <t>UFV 31/05/13</t>
  </si>
  <si>
    <t>UFV 30/06/13</t>
  </si>
  <si>
    <t>AL 31/03/2013</t>
  </si>
  <si>
    <t>AL 31/05/2013</t>
  </si>
  <si>
    <t>AL 30/06/2013</t>
  </si>
  <si>
    <t>UFV 31/07/13</t>
  </si>
  <si>
    <t>AL 31/07/2013</t>
  </si>
  <si>
    <t>UFV 31/08/13</t>
  </si>
  <si>
    <t>AL 31/08/2013</t>
  </si>
  <si>
    <t>INFORMACIÓN RESUMIDA al 30/12/2008</t>
  </si>
  <si>
    <t>INFORMACIÓN RESUMIDA al 31/10/2012</t>
  </si>
  <si>
    <t>INFORMACIÓN RESUMIDA al 30/11/2012</t>
  </si>
  <si>
    <t>INFORMACIÓN RESUMIDA al 28/02/2013</t>
  </si>
  <si>
    <t>INFORMACIÓN RESUMIDA al 31/03/2013</t>
  </si>
  <si>
    <t>INFORMACIÓN RESUMIDA al 30/04/2013</t>
  </si>
  <si>
    <t>INFORMACIÓN RESUMIDA al 31/05/2013</t>
  </si>
  <si>
    <t>INFORMACIÓN RESUMIDA al 30/06/2013</t>
  </si>
  <si>
    <t>INFORMACIÓN RESUMIDA al 31/07/2013</t>
  </si>
  <si>
    <t>INFORMACIÓN RESUMIDA al 31/08/2013</t>
  </si>
  <si>
    <t>UFV 30/09/13</t>
  </si>
  <si>
    <t>AL 30/09/2013</t>
  </si>
  <si>
    <t>INFORMACIÓN RESUMIDA al 30/09/2013</t>
  </si>
  <si>
    <t>UFV 31/10/13</t>
  </si>
  <si>
    <t>AL 31/10/2013</t>
  </si>
  <si>
    <t>INFORMACIÓN RESUMIDA al 31/10/2013</t>
  </si>
  <si>
    <t>UFV 30/11/13</t>
  </si>
  <si>
    <t>AL 30/11/2013</t>
  </si>
  <si>
    <t>Credifondo + Rendimiento Fondo Inversion Mediano plazo</t>
  </si>
  <si>
    <t>INFORMACIÓN RESUMIDA al 30/11/2013</t>
  </si>
  <si>
    <t>UFV 31/12/13</t>
  </si>
  <si>
    <t>AL 31/12/2013</t>
  </si>
  <si>
    <t>INFORMACIÓN RESUMIDA al 31/12/2013</t>
  </si>
  <si>
    <t>UFV 31/1/14</t>
  </si>
  <si>
    <t>AL 31/1/2014</t>
  </si>
  <si>
    <t>INFORMACIÓN RESUMIDA al 31/1/2014</t>
  </si>
  <si>
    <t>K12 Fondo de Inversion Cerrado KFC-E1U-13</t>
  </si>
  <si>
    <t>Cancelada la Autorizacion de Funcionamiento</t>
  </si>
  <si>
    <t>En proceso de cancelación de autorización</t>
  </si>
  <si>
    <t>Superior Fondo Mutuo Corto Plazo</t>
  </si>
  <si>
    <t xml:space="preserve">Opción Fondo de Inversión Mediano Plazo </t>
  </si>
  <si>
    <t>XTRAVALOR Fondo de Inversión Mediano Plazo</t>
  </si>
  <si>
    <t xml:space="preserve">ULTRA FIA Mediano Plazo </t>
  </si>
  <si>
    <t>Acelerador de Empresas FIC FAE-N1U-13</t>
  </si>
  <si>
    <t>Numero de participantes por moneda</t>
  </si>
  <si>
    <t>UFV 28/2/14</t>
  </si>
  <si>
    <t>AL 28/2/2014</t>
  </si>
  <si>
    <t>INFORMACIÓN RESUMIDA al 28/2/2014</t>
  </si>
  <si>
    <t>UFV 31/03/14</t>
  </si>
  <si>
    <t>AL 31/03/2014</t>
  </si>
  <si>
    <t>UFV 30/04/14</t>
  </si>
  <si>
    <t>UFV 31/05/14</t>
  </si>
  <si>
    <t>AL 31/05/2014</t>
  </si>
  <si>
    <t>INFORMACIÓN RESUMIDA al 31/5/2014</t>
  </si>
  <si>
    <t>INFORMACIÓN RESUMIDA al 30/4/2014</t>
  </si>
  <si>
    <t>AL 30/04/2014</t>
  </si>
  <si>
    <t>INFORMACIÓN RESUMIDA al 31/3/2014</t>
  </si>
  <si>
    <t>PYME II FIC FFY-N1U-14</t>
  </si>
  <si>
    <t>Tipo de Plazo</t>
  </si>
  <si>
    <t>Corto</t>
  </si>
  <si>
    <t>Mediano</t>
  </si>
  <si>
    <t>Largo</t>
  </si>
  <si>
    <t>Cerrado</t>
  </si>
  <si>
    <t>UFV 30/06/14</t>
  </si>
  <si>
    <t>AL 30/06/2014</t>
  </si>
  <si>
    <t>INFORMACIÓN RESUMIDA al 30/6/2014</t>
  </si>
  <si>
    <t>-</t>
  </si>
  <si>
    <t>UFV 31/07/14</t>
  </si>
  <si>
    <t>AL 31/07/2014</t>
  </si>
  <si>
    <t>INFORMACIÓN RESUMIDA al 31/7/2014</t>
  </si>
  <si>
    <t>UFV 31/08/14</t>
  </si>
  <si>
    <t>AL 31/08/2014</t>
  </si>
  <si>
    <t>INFORMACIÓN RESUMIDA al 31/8/2014</t>
  </si>
  <si>
    <t>UFV 30/09/14</t>
  </si>
  <si>
    <t>AL 30/09/2014</t>
  </si>
  <si>
    <t>INFORMACIÓN RESUMIDA al 30/9/2014</t>
  </si>
  <si>
    <t>UFV 31/10/14</t>
  </si>
  <si>
    <t>UFV 30/11/14</t>
  </si>
  <si>
    <t>UFV 31/12/14</t>
  </si>
  <si>
    <t>AL 31/10/2014</t>
  </si>
  <si>
    <t>INFORMACIÓN RESUMIDA al 31/10/2014</t>
  </si>
  <si>
    <t>INFORMACIÓN RESUMIDA al 30/11/2014</t>
  </si>
  <si>
    <t>INFORMACIÓN RESUMIDA al 31/12/2014</t>
  </si>
  <si>
    <t xml:space="preserve">Crecer Bs. Fondo Mutuo Mediano Plazo </t>
  </si>
  <si>
    <t>Global Union USD FIA - Largo Plazo</t>
  </si>
  <si>
    <t>Activo Unión Bs FIA - Largo Plazo</t>
  </si>
  <si>
    <t>Fortaleza Potencia Bs FIA - Largo Plazo</t>
  </si>
  <si>
    <t>UFV 31/01/15</t>
  </si>
  <si>
    <t>MSC Productivo FIC MSP-N1U-14</t>
  </si>
  <si>
    <t>UFV 28/02/15</t>
  </si>
  <si>
    <t>Mercantil Fondo Mutuo Mediano Plazo</t>
  </si>
  <si>
    <t>UFV 30/04/15</t>
  </si>
  <si>
    <t>UFV 31/05/15</t>
  </si>
  <si>
    <t>Renta Activa Puente FIC de Capital Privado</t>
  </si>
  <si>
    <t>Prossimo FIA Mediano Plazo</t>
  </si>
  <si>
    <t>UFV 31/07/15</t>
  </si>
  <si>
    <t>UFV 31/03/15</t>
  </si>
  <si>
    <t>INFORMACIÓN RESUMIDA al 30/04/2015</t>
  </si>
  <si>
    <t>INFORMACIÓN RESUMIDA al 31/03/2015</t>
  </si>
  <si>
    <t>INFORMACIÓN RESUMIDA al 28/02/2015</t>
  </si>
  <si>
    <t>INFORMACIÓN RESUMIDA al 31/01/2015</t>
  </si>
  <si>
    <t>INFORMACIÓN RESUMIDA al 31/05/2015</t>
  </si>
  <si>
    <t>INFORMACIÓN RESUMIDA al 30/06/2015</t>
  </si>
  <si>
    <t>UFV 30/06/15</t>
  </si>
  <si>
    <t>INFORMACIÓN RESUMIDA al 31/07/2015</t>
  </si>
  <si>
    <t>UFV 31/08/15</t>
  </si>
  <si>
    <t>INFORMACIÓN RESUMIDA al 31/08/2015</t>
  </si>
  <si>
    <t>UFV 30/09/15</t>
  </si>
  <si>
    <t>Fortaleza Inversión Internacional FIA Corto Plazo</t>
  </si>
  <si>
    <t>Fortaleza Renta mixta internacional FIA Med Plazo</t>
  </si>
  <si>
    <t>Opción FI Mediano Plazo</t>
  </si>
  <si>
    <t>UFV 31/10/15</t>
  </si>
  <si>
    <t>UFV 31/12/15</t>
  </si>
  <si>
    <t>UFV 30/11/15</t>
  </si>
  <si>
    <t>Horizonte FIA a Mediano Plazo</t>
  </si>
  <si>
    <t>Fondo de Inversión Mutuo Unión Mediano Plazo</t>
  </si>
  <si>
    <t>Crecimiento FIC CRF-N1U-15</t>
  </si>
  <si>
    <t>SAL</t>
  </si>
  <si>
    <t>Productivo</t>
  </si>
  <si>
    <t>FIC</t>
  </si>
  <si>
    <t>SPF-N1U-15</t>
  </si>
  <si>
    <t>Sembrar Productivo FIC SPF-N1U-15</t>
  </si>
  <si>
    <t>A medida  FIA Corto Plazo</t>
  </si>
  <si>
    <t>INFORMACIÓN RESUMIDA al 30/09/2015</t>
  </si>
  <si>
    <t>INFORMACIÓN RESUMIDA al 31/10/2015</t>
  </si>
  <si>
    <t>INFORMACIÓN RESUMIDA al 30/11/2015</t>
  </si>
  <si>
    <t>INFORMACIÓN RESUMIDA al 31/12/2015</t>
  </si>
  <si>
    <t>INFORMACIÓN RESUMIDA al 31/01/2016</t>
  </si>
  <si>
    <t>UFV 31/01/16</t>
  </si>
  <si>
    <t>UFV 29/02/16</t>
  </si>
  <si>
    <t>INFORMACIÓN RESUMIDA al 29/02/2016</t>
  </si>
  <si>
    <t>INFORMACIÓN RESUMIDA al 31/03/2016</t>
  </si>
  <si>
    <t>UFV 31/03/16</t>
  </si>
  <si>
    <t>UFV 30/04/16</t>
  </si>
  <si>
    <t>INFORMACIÓN RESUMIDA al 30/04/2016</t>
  </si>
  <si>
    <t>GLOBAL FIC GFC-E1U-16</t>
  </si>
  <si>
    <t>UFV 31/05/16</t>
  </si>
  <si>
    <t>UFV 30/06/16</t>
  </si>
  <si>
    <t>INFORMACIÓN RESUMIDA al 31/05/2016</t>
  </si>
  <si>
    <t>INFORMACIÓN RESUMIDA al 30/06/2016</t>
  </si>
  <si>
    <t>UFV 31/07/16</t>
  </si>
  <si>
    <t>INFORMACIÓN RESUMIDA al 31/07/2016</t>
  </si>
  <si>
    <t>UFV 31/08/16</t>
  </si>
  <si>
    <t>INFORMACIÓN RESUMIDA al 31/08/2016</t>
  </si>
  <si>
    <t>UFV 30/09/16</t>
  </si>
  <si>
    <t>INFORMACIÓN RESUMIDA al 30/09/2016</t>
  </si>
  <si>
    <t>Futuro Asegurado FIA Largo Plazo</t>
  </si>
  <si>
    <t>UFV 31/10/16</t>
  </si>
  <si>
    <t>INFORMACIÓN RESUMIDA al 31/10/2016</t>
  </si>
  <si>
    <t>CAP FIC "CAP FIC" KFI-N1U-16</t>
  </si>
  <si>
    <t>UFV 30/11/16</t>
  </si>
  <si>
    <t>INFORMACIÓN RESUMIDA al 30/11/2016</t>
  </si>
  <si>
    <t>UFV 31/12/16</t>
  </si>
  <si>
    <t>Credifondo Garantiza -FIC - A</t>
  </si>
  <si>
    <t>Credifondo Garantiza -FIC - B</t>
  </si>
  <si>
    <t>INFORMACIÓN RESUMIDA al 31/12/2016</t>
  </si>
  <si>
    <t>UFV 31/1/17</t>
  </si>
  <si>
    <t>INFORMACIÓN RESUMIDA al 31/1/2017</t>
  </si>
  <si>
    <t>Fortaleza Disponible FIA corto plazo</t>
  </si>
  <si>
    <t>Fortaleza Planifica FIA largo plazo</t>
  </si>
  <si>
    <t>UFV 28/2/17</t>
  </si>
  <si>
    <t>INFORMACIÓN RESUMIDA al 28/2/2017</t>
  </si>
  <si>
    <t>CAP</t>
  </si>
  <si>
    <t>Inclusión Empresarial FIC INC-N1A-16</t>
  </si>
  <si>
    <t>Inclusión Empresarial FIC INC-N1B-16</t>
  </si>
  <si>
    <t>INFORMACIÓN RESUMIDA al 31/3/2017</t>
  </si>
  <si>
    <t>UFV 31/3/17</t>
  </si>
  <si>
    <t>UFV 30/4/17</t>
  </si>
  <si>
    <t>INFORMACIÓN RESUMIDA al 30/4/2017</t>
  </si>
  <si>
    <t>UFV 31/5/17</t>
  </si>
  <si>
    <t>UFV 30/6/17</t>
  </si>
  <si>
    <t>INFORMACIÓN RESUMIDA al 31/5/2017</t>
  </si>
  <si>
    <t>INFORMACIÓN RESUMIDA al 30/6/2017</t>
  </si>
  <si>
    <t>UFV 31/7/17</t>
  </si>
  <si>
    <t>UFV 31/8/17</t>
  </si>
  <si>
    <t>INFORMACIÓN RESUMIDA al 31/7/2017</t>
  </si>
  <si>
    <t>INFORMACIÓN RESUMIDA al 31/8/2017</t>
  </si>
  <si>
    <t>UFV 30/9/17</t>
  </si>
  <si>
    <t>INFORMACIÓN RESUMIDA al 30/9/2017</t>
  </si>
  <si>
    <t>UFV 31/10/17</t>
  </si>
  <si>
    <t>UFV 30/11/17</t>
  </si>
  <si>
    <t>INFORMACIÓN RESUMIDA al 31/10/2017</t>
  </si>
  <si>
    <t>INFORMACIÓN RESUMIDA al 30/11/2017</t>
  </si>
  <si>
    <t>UFV 31/12/17</t>
  </si>
  <si>
    <t>Var 2016 - 2017</t>
  </si>
  <si>
    <t>A1/AA3</t>
  </si>
  <si>
    <t>Variación FIAs 2016 - 2017</t>
  </si>
  <si>
    <t>UFV 31/01/2018</t>
  </si>
  <si>
    <t>Credifondo Crecimiento USD FIA LP</t>
  </si>
  <si>
    <t>Credifondo Crecimiento BS FIA LP</t>
  </si>
  <si>
    <t>FI Dinero Unión - MP</t>
  </si>
  <si>
    <t>Previsor Fondo Mutuo LP</t>
  </si>
  <si>
    <t>INFORMACIÓN RESUMIDA al 31/12/2017</t>
  </si>
  <si>
    <t>INFORMACIÓN RESUMIDA al 31/01/2018</t>
  </si>
  <si>
    <t>FIA LP</t>
  </si>
  <si>
    <t>FIA MP</t>
  </si>
  <si>
    <t>FIA CP</t>
  </si>
  <si>
    <t>UFV 28/02/2018</t>
  </si>
  <si>
    <t>Credifondo Renta Fija FIA MP</t>
  </si>
  <si>
    <t>FIBRA FIC FFC-N1U-16</t>
  </si>
  <si>
    <t>UFV 31/03/2018</t>
  </si>
  <si>
    <t>Sembrar Exportador FIC SFI-N1U-17</t>
  </si>
  <si>
    <t>A2/A1</t>
  </si>
  <si>
    <t>UFV 30/04/2018</t>
  </si>
  <si>
    <t>31/4/2018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</si>
</sst>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??_);_(@_)"/>
    <numFmt numFmtId="168" formatCode="0.000"/>
    <numFmt numFmtId="169" formatCode="0.0000"/>
    <numFmt numFmtId="170" formatCode="0.00000"/>
    <numFmt numFmtId="171" formatCode="#,##0.00000"/>
    <numFmt numFmtId="172" formatCode="_-* #,##0\ _B_s_._-;\-* #,##0\ _B_s_._-;_-* &quot;-&quot;??\ _B_s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9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7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3" tint="0.39997558519241921"/>
        <bgColor theme="0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indexed="9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39997558519241921"/>
        <bgColor theme="0"/>
      </patternFill>
    </fill>
    <fill>
      <patternFill patternType="solid">
        <fgColor rgb="FFFFC000"/>
        <bgColor theme="0"/>
      </patternFill>
    </fill>
  </fills>
  <borders count="77">
    <border>
      <left/>
      <right/>
      <top/>
      <bottom/>
      <diagonal/>
    </border>
    <border>
      <left style="medium">
        <color indexed="64"/>
      </left>
      <right style="hair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55"/>
      </left>
      <right/>
      <top/>
      <bottom/>
      <diagonal/>
    </border>
    <border>
      <left style="medium">
        <color indexed="64"/>
      </left>
      <right/>
      <top/>
      <bottom style="hair">
        <color indexed="9"/>
      </bottom>
      <diagonal/>
    </border>
    <border>
      <left/>
      <right/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9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55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9"/>
      </bottom>
      <diagonal/>
    </border>
    <border>
      <left/>
      <right style="medium">
        <color indexed="64"/>
      </right>
      <top style="hair">
        <color indexed="9"/>
      </top>
      <bottom/>
      <diagonal/>
    </border>
    <border>
      <left style="hair">
        <color indexed="9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9"/>
      </top>
      <bottom style="medium">
        <color indexed="64"/>
      </bottom>
      <diagonal/>
    </border>
    <border>
      <left/>
      <right style="medium">
        <color indexed="64"/>
      </right>
      <top style="hair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9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9" fontId="11" fillId="2" borderId="12" applyNumberFormat="0">
      <alignment horizontal="center" vertical="center" wrapText="1"/>
      <protection locked="0"/>
    </xf>
    <xf numFmtId="49" fontId="11" fillId="3" borderId="25" applyNumberFormat="0">
      <alignment vertical="center" wrapText="1"/>
      <protection locked="0"/>
    </xf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167" fontId="5" fillId="4" borderId="0" xfId="1" applyNumberFormat="1" applyFont="1" applyFill="1"/>
    <xf numFmtId="164" fontId="0" fillId="4" borderId="0" xfId="1" applyFont="1" applyFill="1"/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0" fillId="4" borderId="0" xfId="0" applyFill="1" applyAlignment="1">
      <alignment horizontal="right"/>
    </xf>
    <xf numFmtId="3" fontId="0" fillId="4" borderId="0" xfId="0" applyNumberFormat="1" applyFill="1"/>
    <xf numFmtId="0" fontId="12" fillId="4" borderId="0" xfId="0" applyFont="1" applyFill="1" applyAlignment="1">
      <alignment horizontal="left"/>
    </xf>
    <xf numFmtId="166" fontId="17" fillId="4" borderId="0" xfId="1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>
      <alignment horizontal="left"/>
    </xf>
    <xf numFmtId="167" fontId="17" fillId="4" borderId="0" xfId="1" applyNumberFormat="1" applyFont="1" applyFill="1" applyBorder="1"/>
    <xf numFmtId="170" fontId="12" fillId="5" borderId="0" xfId="0" applyNumberFormat="1" applyFont="1" applyFill="1" applyAlignment="1">
      <alignment horizontal="left"/>
    </xf>
    <xf numFmtId="171" fontId="12" fillId="5" borderId="0" xfId="0" applyNumberFormat="1" applyFont="1" applyFill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6" fillId="4" borderId="0" xfId="0" applyFont="1" applyFill="1" applyAlignment="1"/>
    <xf numFmtId="0" fontId="0" fillId="4" borderId="0" xfId="0" applyFont="1" applyFill="1" applyAlignment="1">
      <alignment horizontal="left"/>
    </xf>
    <xf numFmtId="164" fontId="0" fillId="4" borderId="0" xfId="0" applyNumberFormat="1" applyFill="1"/>
    <xf numFmtId="0" fontId="6" fillId="7" borderId="7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4" fillId="4" borderId="4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65" fontId="16" fillId="4" borderId="0" xfId="1" applyNumberFormat="1" applyFont="1" applyFill="1" applyBorder="1" applyAlignment="1" applyProtection="1">
      <alignment vertical="center"/>
      <protection locked="0"/>
    </xf>
    <xf numFmtId="49" fontId="11" fillId="8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8" borderId="28" xfId="0" applyNumberFormat="1" applyFont="1" applyFill="1" applyBorder="1" applyAlignment="1" applyProtection="1">
      <alignment horizontal="center" vertical="center"/>
      <protection locked="0"/>
    </xf>
    <xf numFmtId="49" fontId="11" fillId="8" borderId="12" xfId="3" applyNumberFormat="1" applyFill="1">
      <alignment horizontal="center" vertical="center" wrapText="1"/>
      <protection locked="0"/>
    </xf>
    <xf numFmtId="49" fontId="11" fillId="9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12" xfId="3" applyNumberFormat="1" applyFill="1">
      <alignment horizontal="center" vertical="center" wrapText="1"/>
      <protection locked="0"/>
    </xf>
    <xf numFmtId="49" fontId="11" fillId="4" borderId="28" xfId="3" applyNumberFormat="1" applyFill="1" applyBorder="1">
      <alignment horizontal="center" vertical="center" wrapText="1"/>
      <protection locked="0"/>
    </xf>
    <xf numFmtId="49" fontId="11" fillId="8" borderId="57" xfId="3" applyNumberFormat="1" applyFill="1" applyBorder="1">
      <alignment horizontal="center" vertical="center" wrapText="1"/>
      <protection locked="0"/>
    </xf>
    <xf numFmtId="49" fontId="11" fillId="9" borderId="57" xfId="3" applyNumberFormat="1" applyFill="1" applyBorder="1">
      <alignment horizontal="center" vertical="center" wrapText="1"/>
      <protection locked="0"/>
    </xf>
    <xf numFmtId="49" fontId="11" fillId="8" borderId="28" xfId="3" applyNumberFormat="1" applyFill="1" applyBorder="1">
      <alignment horizontal="center" vertical="center" wrapText="1"/>
      <protection locked="0"/>
    </xf>
    <xf numFmtId="49" fontId="11" fillId="9" borderId="25" xfId="3" applyNumberFormat="1" applyFill="1" applyBorder="1">
      <alignment horizontal="center" vertical="center" wrapText="1"/>
      <protection locked="0"/>
    </xf>
    <xf numFmtId="49" fontId="11" fillId="8" borderId="50" xfId="3" applyNumberFormat="1" applyFill="1" applyBorder="1">
      <alignment horizontal="center" vertical="center" wrapText="1"/>
      <protection locked="0"/>
    </xf>
    <xf numFmtId="49" fontId="11" fillId="8" borderId="12" xfId="3" applyNumberFormat="1" applyFill="1" applyBorder="1">
      <alignment horizontal="center" vertical="center" wrapText="1"/>
      <protection locked="0"/>
    </xf>
    <xf numFmtId="49" fontId="11" fillId="9" borderId="51" xfId="3" applyNumberFormat="1" applyFill="1" applyBorder="1">
      <alignment horizontal="center" vertical="center" wrapText="1"/>
      <protection locked="0"/>
    </xf>
    <xf numFmtId="49" fontId="11" fillId="8" borderId="52" xfId="3" applyNumberFormat="1" applyFill="1" applyBorder="1">
      <alignment horizontal="center" vertical="center" wrapText="1"/>
      <protection locked="0"/>
    </xf>
    <xf numFmtId="49" fontId="11" fillId="9" borderId="53" xfId="3" applyNumberFormat="1" applyFill="1" applyBorder="1">
      <alignment horizontal="center" vertical="center" wrapText="1"/>
      <protection locked="0"/>
    </xf>
    <xf numFmtId="49" fontId="11" fillId="9" borderId="26" xfId="3" applyNumberFormat="1" applyFill="1" applyBorder="1">
      <alignment horizontal="center" vertical="center" wrapText="1"/>
      <protection locked="0"/>
    </xf>
    <xf numFmtId="49" fontId="11" fillId="8" borderId="65" xfId="3" applyNumberFormat="1" applyFill="1" applyBorder="1">
      <alignment horizontal="center" vertical="center" wrapText="1"/>
      <protection locked="0"/>
    </xf>
    <xf numFmtId="49" fontId="11" fillId="8" borderId="66" xfId="3" applyNumberFormat="1" applyFill="1" applyBorder="1">
      <alignment horizontal="center" vertical="center" wrapText="1"/>
      <protection locked="0"/>
    </xf>
    <xf numFmtId="49" fontId="11" fillId="9" borderId="67" xfId="3" applyNumberFormat="1" applyFill="1" applyBorder="1">
      <alignment horizontal="center" vertical="center" wrapText="1"/>
      <protection locked="0"/>
    </xf>
    <xf numFmtId="49" fontId="11" fillId="9" borderId="67" xfId="3" applyNumberFormat="1" applyFill="1" applyBorder="1" applyAlignment="1">
      <alignment horizontal="right" vertical="center" wrapText="1"/>
      <protection locked="0"/>
    </xf>
    <xf numFmtId="49" fontId="11" fillId="10" borderId="68" xfId="0" applyNumberFormat="1" applyFont="1" applyFill="1" applyBorder="1" applyAlignment="1" applyProtection="1">
      <alignment vertical="center" wrapText="1"/>
      <protection locked="0"/>
    </xf>
    <xf numFmtId="165" fontId="11" fillId="10" borderId="58" xfId="1" applyNumberFormat="1" applyFont="1" applyFill="1" applyBorder="1" applyAlignment="1" applyProtection="1">
      <alignment horizontal="center" vertical="center"/>
      <protection locked="0"/>
    </xf>
    <xf numFmtId="49" fontId="11" fillId="10" borderId="69" xfId="0" applyNumberFormat="1" applyFont="1" applyFill="1" applyBorder="1" applyAlignment="1" applyProtection="1">
      <alignment vertical="center" wrapText="1"/>
      <protection locked="0"/>
    </xf>
    <xf numFmtId="49" fontId="11" fillId="10" borderId="26" xfId="0" applyNumberFormat="1" applyFont="1" applyFill="1" applyBorder="1" applyAlignment="1" applyProtection="1">
      <alignment vertical="center" wrapText="1"/>
      <protection locked="0"/>
    </xf>
    <xf numFmtId="49" fontId="11" fillId="10" borderId="30" xfId="0" applyNumberFormat="1" applyFont="1" applyFill="1" applyBorder="1" applyAlignment="1" applyProtection="1">
      <alignment vertical="center" wrapText="1"/>
      <protection locked="0"/>
    </xf>
    <xf numFmtId="49" fontId="11" fillId="10" borderId="25" xfId="0" applyNumberFormat="1" applyFont="1" applyFill="1" applyBorder="1" applyAlignment="1" applyProtection="1">
      <alignment vertical="center" wrapText="1"/>
      <protection locked="0"/>
    </xf>
    <xf numFmtId="49" fontId="11" fillId="10" borderId="26" xfId="0" applyNumberFormat="1" applyFont="1" applyFill="1" applyBorder="1" applyAlignment="1" applyProtection="1">
      <alignment vertical="center"/>
      <protection locked="0"/>
    </xf>
    <xf numFmtId="49" fontId="11" fillId="10" borderId="35" xfId="0" applyNumberFormat="1" applyFont="1" applyFill="1" applyBorder="1" applyAlignment="1" applyProtection="1">
      <alignment vertical="center" wrapText="1"/>
      <protection locked="0"/>
    </xf>
    <xf numFmtId="49" fontId="11" fillId="10" borderId="36" xfId="0" applyNumberFormat="1" applyFont="1" applyFill="1" applyBorder="1" applyAlignment="1" applyProtection="1">
      <alignment vertical="center"/>
      <protection locked="0"/>
    </xf>
    <xf numFmtId="49" fontId="11" fillId="10" borderId="36" xfId="0" applyNumberFormat="1" applyFont="1" applyFill="1" applyBorder="1" applyAlignment="1" applyProtection="1">
      <alignment vertical="center" wrapText="1"/>
      <protection locked="0"/>
    </xf>
    <xf numFmtId="49" fontId="11" fillId="4" borderId="45" xfId="0" applyNumberFormat="1" applyFont="1" applyFill="1" applyBorder="1" applyAlignment="1" applyProtection="1">
      <alignment vertical="center" wrapText="1"/>
      <protection locked="0"/>
    </xf>
    <xf numFmtId="49" fontId="11" fillId="10" borderId="37" xfId="0" applyNumberFormat="1" applyFont="1" applyFill="1" applyBorder="1" applyAlignment="1" applyProtection="1">
      <alignment vertical="center" wrapText="1"/>
      <protection locked="0"/>
    </xf>
    <xf numFmtId="167" fontId="13" fillId="10" borderId="37" xfId="1" applyNumberFormat="1" applyFont="1" applyFill="1" applyBorder="1"/>
    <xf numFmtId="0" fontId="7" fillId="10" borderId="35" xfId="0" applyFont="1" applyFill="1" applyBorder="1"/>
    <xf numFmtId="0" fontId="7" fillId="10" borderId="36" xfId="0" applyFont="1" applyFill="1" applyBorder="1"/>
    <xf numFmtId="0" fontId="7" fillId="10" borderId="37" xfId="0" applyFont="1" applyFill="1" applyBorder="1"/>
    <xf numFmtId="164" fontId="7" fillId="10" borderId="36" xfId="1" applyFont="1" applyFill="1" applyBorder="1"/>
    <xf numFmtId="169" fontId="7" fillId="10" borderId="36" xfId="0" applyNumberFormat="1" applyFont="1" applyFill="1" applyBorder="1"/>
    <xf numFmtId="0" fontId="0" fillId="10" borderId="2" xfId="0" applyFill="1" applyBorder="1"/>
    <xf numFmtId="0" fontId="0" fillId="10" borderId="0" xfId="0" applyFill="1" applyBorder="1"/>
    <xf numFmtId="0" fontId="0" fillId="10" borderId="38" xfId="0" applyFill="1" applyBorder="1"/>
    <xf numFmtId="0" fontId="0" fillId="10" borderId="35" xfId="0" applyFill="1" applyBorder="1"/>
    <xf numFmtId="0" fontId="0" fillId="10" borderId="36" xfId="0" applyFill="1" applyBorder="1"/>
    <xf numFmtId="0" fontId="0" fillId="10" borderId="0" xfId="0" applyFill="1"/>
    <xf numFmtId="0" fontId="0" fillId="10" borderId="38" xfId="0" applyFill="1" applyBorder="1" applyAlignment="1">
      <alignment horizontal="right"/>
    </xf>
    <xf numFmtId="165" fontId="14" fillId="4" borderId="70" xfId="1" applyNumberFormat="1" applyFont="1" applyFill="1" applyBorder="1" applyAlignment="1" applyProtection="1">
      <alignment horizontal="left" vertical="center"/>
      <protection locked="0"/>
    </xf>
    <xf numFmtId="165" fontId="14" fillId="4" borderId="2" xfId="1" applyNumberFormat="1" applyFont="1" applyFill="1" applyBorder="1" applyAlignment="1" applyProtection="1">
      <alignment horizontal="center" vertical="justify"/>
      <protection locked="0"/>
    </xf>
    <xf numFmtId="165" fontId="14" fillId="4" borderId="0" xfId="1" applyNumberFormat="1" applyFont="1" applyFill="1" applyBorder="1" applyAlignment="1" applyProtection="1">
      <alignment horizontal="center" vertical="center"/>
      <protection locked="0"/>
    </xf>
    <xf numFmtId="166" fontId="14" fillId="4" borderId="3" xfId="1" applyNumberFormat="1" applyFont="1" applyFill="1" applyBorder="1" applyAlignment="1" applyProtection="1">
      <alignment horizontal="left" vertical="center"/>
      <protection locked="0"/>
    </xf>
    <xf numFmtId="166" fontId="14" fillId="4" borderId="23" xfId="1" applyNumberFormat="1" applyFont="1" applyFill="1" applyBorder="1" applyAlignment="1" applyProtection="1">
      <alignment horizontal="center" vertical="center"/>
      <protection locked="0"/>
    </xf>
    <xf numFmtId="166" fontId="14" fillId="4" borderId="3" xfId="1" applyNumberFormat="1" applyFont="1" applyFill="1" applyBorder="1" applyAlignment="1" applyProtection="1">
      <alignment vertical="center"/>
      <protection locked="0"/>
    </xf>
    <xf numFmtId="166" fontId="14" fillId="4" borderId="0" xfId="1" applyNumberFormat="1" applyFont="1" applyFill="1" applyBorder="1" applyAlignment="1" applyProtection="1">
      <alignment horizontal="right" vertical="center"/>
      <protection locked="0"/>
    </xf>
    <xf numFmtId="165" fontId="14" fillId="4" borderId="0" xfId="1" applyNumberFormat="1" applyFont="1" applyFill="1" applyBorder="1" applyAlignment="1" applyProtection="1">
      <alignment horizontal="right" vertical="center"/>
      <protection locked="0"/>
    </xf>
    <xf numFmtId="165" fontId="14" fillId="4" borderId="2" xfId="1" applyNumberFormat="1" applyFont="1" applyFill="1" applyBorder="1" applyAlignment="1" applyProtection="1">
      <alignment horizontal="center" vertical="center"/>
      <protection locked="0"/>
    </xf>
    <xf numFmtId="166" fontId="14" fillId="4" borderId="0" xfId="1" applyNumberFormat="1" applyFont="1" applyFill="1" applyBorder="1" applyAlignment="1" applyProtection="1">
      <alignment horizontal="left" vertical="center"/>
      <protection locked="0"/>
    </xf>
    <xf numFmtId="166" fontId="14" fillId="4" borderId="46" xfId="1" applyNumberFormat="1" applyFont="1" applyFill="1" applyBorder="1" applyAlignment="1" applyProtection="1">
      <alignment horizontal="left" vertical="center"/>
      <protection locked="0"/>
    </xf>
    <xf numFmtId="164" fontId="13" fillId="4" borderId="2" xfId="0" applyNumberFormat="1" applyFont="1" applyFill="1" applyBorder="1" applyAlignment="1">
      <alignment horizontal="center"/>
    </xf>
    <xf numFmtId="167" fontId="13" fillId="4" borderId="0" xfId="1" applyNumberFormat="1" applyFont="1" applyFill="1" applyBorder="1"/>
    <xf numFmtId="0" fontId="13" fillId="4" borderId="2" xfId="0" applyFont="1" applyFill="1" applyBorder="1" applyAlignment="1">
      <alignment horizontal="center"/>
    </xf>
    <xf numFmtId="167" fontId="13" fillId="4" borderId="2" xfId="1" applyNumberFormat="1" applyFont="1" applyFill="1" applyBorder="1" applyAlignment="1">
      <alignment horizontal="center"/>
    </xf>
    <xf numFmtId="164" fontId="13" fillId="4" borderId="0" xfId="1" applyNumberFormat="1" applyFont="1" applyFill="1" applyBorder="1"/>
    <xf numFmtId="164" fontId="13" fillId="4" borderId="0" xfId="1" applyFont="1" applyFill="1" applyBorder="1" applyAlignment="1">
      <alignment horizontal="center"/>
    </xf>
    <xf numFmtId="167" fontId="13" fillId="4" borderId="38" xfId="1" applyNumberFormat="1" applyFont="1" applyFill="1" applyBorder="1"/>
    <xf numFmtId="0" fontId="13" fillId="4" borderId="0" xfId="0" applyFont="1" applyFill="1" applyBorder="1"/>
    <xf numFmtId="164" fontId="13" fillId="4" borderId="0" xfId="1" applyFont="1" applyFill="1" applyBorder="1"/>
    <xf numFmtId="168" fontId="13" fillId="4" borderId="0" xfId="0" applyNumberFormat="1" applyFont="1" applyFill="1" applyBorder="1"/>
    <xf numFmtId="167" fontId="13" fillId="4" borderId="38" xfId="0" applyNumberFormat="1" applyFont="1" applyFill="1" applyBorder="1"/>
    <xf numFmtId="0" fontId="0" fillId="4" borderId="2" xfId="0" applyFill="1" applyBorder="1"/>
    <xf numFmtId="167" fontId="0" fillId="4" borderId="0" xfId="1" applyNumberFormat="1" applyFont="1" applyFill="1" applyBorder="1"/>
    <xf numFmtId="0" fontId="0" fillId="4" borderId="0" xfId="0" applyFill="1" applyBorder="1"/>
    <xf numFmtId="167" fontId="0" fillId="4" borderId="38" xfId="1" applyNumberFormat="1" applyFont="1" applyFill="1" applyBorder="1"/>
    <xf numFmtId="167" fontId="0" fillId="4" borderId="2" xfId="1" applyNumberFormat="1" applyFont="1" applyFill="1" applyBorder="1"/>
    <xf numFmtId="164" fontId="0" fillId="4" borderId="0" xfId="1" applyNumberFormat="1" applyFont="1" applyFill="1" applyBorder="1"/>
    <xf numFmtId="167" fontId="0" fillId="4" borderId="38" xfId="0" applyNumberFormat="1" applyFill="1" applyBorder="1"/>
    <xf numFmtId="167" fontId="0" fillId="4" borderId="0" xfId="0" applyNumberFormat="1" applyFill="1" applyBorder="1"/>
    <xf numFmtId="164" fontId="0" fillId="4" borderId="0" xfId="0" applyNumberFormat="1" applyFill="1" applyBorder="1"/>
    <xf numFmtId="167" fontId="0" fillId="4" borderId="0" xfId="0" applyNumberFormat="1" applyFill="1"/>
    <xf numFmtId="167" fontId="0" fillId="4" borderId="38" xfId="0" applyNumberFormat="1" applyFill="1" applyBorder="1" applyAlignment="1">
      <alignment horizontal="right"/>
    </xf>
    <xf numFmtId="167" fontId="0" fillId="11" borderId="38" xfId="0" applyNumberFormat="1" applyFill="1" applyBorder="1" applyAlignment="1">
      <alignment horizontal="right"/>
    </xf>
    <xf numFmtId="164" fontId="14" fillId="4" borderId="3" xfId="1" applyNumberFormat="1" applyFont="1" applyFill="1" applyBorder="1" applyAlignment="1" applyProtection="1">
      <alignment horizontal="left" vertical="center"/>
      <protection locked="0"/>
    </xf>
    <xf numFmtId="166" fontId="13" fillId="4" borderId="2" xfId="0" applyNumberFormat="1" applyFont="1" applyFill="1" applyBorder="1" applyAlignment="1">
      <alignment horizontal="center"/>
    </xf>
    <xf numFmtId="167" fontId="0" fillId="4" borderId="0" xfId="0" applyNumberFormat="1" applyFill="1" applyBorder="1" applyAlignment="1">
      <alignment horizontal="right"/>
    </xf>
    <xf numFmtId="2" fontId="13" fillId="4" borderId="0" xfId="0" applyNumberFormat="1" applyFont="1" applyFill="1" applyBorder="1"/>
    <xf numFmtId="0" fontId="0" fillId="12" borderId="0" xfId="0" applyFill="1"/>
    <xf numFmtId="167" fontId="0" fillId="12" borderId="0" xfId="0" applyNumberFormat="1" applyFill="1"/>
    <xf numFmtId="164" fontId="0" fillId="12" borderId="0" xfId="0" applyNumberFormat="1" applyFill="1"/>
    <xf numFmtId="0" fontId="0" fillId="12" borderId="2" xfId="0" applyFill="1" applyBorder="1"/>
    <xf numFmtId="167" fontId="0" fillId="12" borderId="0" xfId="0" applyNumberFormat="1" applyFill="1" applyBorder="1"/>
    <xf numFmtId="164" fontId="0" fillId="12" borderId="0" xfId="0" applyNumberFormat="1" applyFill="1" applyBorder="1"/>
    <xf numFmtId="167" fontId="14" fillId="4" borderId="5" xfId="1" applyNumberFormat="1" applyFont="1" applyFill="1" applyBorder="1" applyAlignment="1" applyProtection="1">
      <alignment vertical="justify"/>
      <protection locked="0"/>
    </xf>
    <xf numFmtId="165" fontId="14" fillId="6" borderId="2" xfId="1" applyNumberFormat="1" applyFont="1" applyFill="1" applyBorder="1" applyAlignment="1" applyProtection="1">
      <alignment horizontal="center" vertical="justify"/>
      <protection locked="0"/>
    </xf>
    <xf numFmtId="165" fontId="14" fillId="6" borderId="70" xfId="1" applyNumberFormat="1" applyFont="1" applyFill="1" applyBorder="1" applyAlignment="1" applyProtection="1">
      <alignment horizontal="left" vertical="center"/>
      <protection locked="0"/>
    </xf>
    <xf numFmtId="165" fontId="14" fillId="4" borderId="0" xfId="1" applyNumberFormat="1" applyFont="1" applyFill="1" applyBorder="1" applyAlignment="1" applyProtection="1">
      <alignment horizontal="left" vertical="center"/>
      <protection locked="0"/>
    </xf>
    <xf numFmtId="164" fontId="14" fillId="4" borderId="0" xfId="1" applyNumberFormat="1" applyFont="1" applyFill="1" applyBorder="1" applyAlignment="1" applyProtection="1">
      <alignment horizontal="left" vertical="center"/>
      <protection locked="0"/>
    </xf>
    <xf numFmtId="0" fontId="13" fillId="4" borderId="23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167" fontId="0" fillId="13" borderId="38" xfId="0" applyNumberFormat="1" applyFill="1" applyBorder="1" applyAlignment="1">
      <alignment horizontal="right"/>
    </xf>
    <xf numFmtId="165" fontId="14" fillId="4" borderId="38" xfId="1" applyNumberFormat="1" applyFont="1" applyFill="1" applyBorder="1" applyAlignment="1" applyProtection="1">
      <alignment horizontal="left" vertical="center"/>
      <protection locked="0"/>
    </xf>
    <xf numFmtId="166" fontId="14" fillId="14" borderId="3" xfId="1" applyNumberFormat="1" applyFont="1" applyFill="1" applyBorder="1" applyAlignment="1" applyProtection="1">
      <alignment vertical="center"/>
      <protection locked="0"/>
    </xf>
    <xf numFmtId="166" fontId="14" fillId="14" borderId="0" xfId="1" applyNumberFormat="1" applyFont="1" applyFill="1" applyBorder="1" applyAlignment="1" applyProtection="1">
      <alignment horizontal="right" vertical="center"/>
      <protection locked="0"/>
    </xf>
    <xf numFmtId="165" fontId="13" fillId="4" borderId="0" xfId="0" applyNumberFormat="1" applyFont="1" applyFill="1" applyBorder="1"/>
    <xf numFmtId="166" fontId="14" fillId="14" borderId="0" xfId="1" applyNumberFormat="1" applyFont="1" applyFill="1" applyBorder="1" applyAlignment="1" applyProtection="1">
      <alignment vertical="center"/>
      <protection locked="0"/>
    </xf>
    <xf numFmtId="167" fontId="13" fillId="4" borderId="0" xfId="1" applyNumberFormat="1" applyFont="1" applyFill="1" applyBorder="1" applyAlignment="1">
      <alignment horizontal="center"/>
    </xf>
    <xf numFmtId="49" fontId="11" fillId="15" borderId="76" xfId="2" applyNumberFormat="1" applyFont="1" applyFill="1" applyBorder="1" applyAlignment="1" applyProtection="1">
      <alignment vertical="justify"/>
      <protection locked="0"/>
    </xf>
    <xf numFmtId="49" fontId="11" fillId="15" borderId="4" xfId="2" applyNumberFormat="1" applyFont="1" applyFill="1" applyBorder="1" applyAlignment="1" applyProtection="1">
      <alignment horizontal="center" vertical="justify"/>
      <protection locked="0"/>
    </xf>
    <xf numFmtId="49" fontId="11" fillId="15" borderId="71" xfId="2" applyNumberFormat="1" applyFont="1" applyFill="1" applyBorder="1" applyAlignment="1" applyProtection="1">
      <alignment vertical="justify"/>
      <protection locked="0"/>
    </xf>
    <xf numFmtId="49" fontId="11" fillId="15" borderId="5" xfId="2" applyNumberFormat="1" applyFont="1" applyFill="1" applyBorder="1" applyAlignment="1" applyProtection="1">
      <alignment horizontal="center" vertical="justify"/>
      <protection locked="0"/>
    </xf>
    <xf numFmtId="167" fontId="11" fillId="15" borderId="5" xfId="1" applyNumberFormat="1" applyFont="1" applyFill="1" applyBorder="1" applyAlignment="1" applyProtection="1">
      <alignment vertical="justify"/>
      <protection locked="0"/>
    </xf>
    <xf numFmtId="164" fontId="11" fillId="15" borderId="5" xfId="1" applyNumberFormat="1" applyFont="1" applyFill="1" applyBorder="1" applyAlignment="1" applyProtection="1">
      <alignment vertical="justify"/>
      <protection locked="0"/>
    </xf>
    <xf numFmtId="167" fontId="11" fillId="9" borderId="34" xfId="1" applyNumberFormat="1" applyFont="1" applyFill="1" applyBorder="1" applyAlignment="1" applyProtection="1">
      <alignment vertical="justify"/>
      <protection locked="0"/>
    </xf>
    <xf numFmtId="49" fontId="11" fillId="15" borderId="33" xfId="2" applyNumberFormat="1" applyFont="1" applyFill="1" applyBorder="1" applyAlignment="1" applyProtection="1">
      <alignment horizontal="center" vertical="justify"/>
      <protection locked="0"/>
    </xf>
    <xf numFmtId="166" fontId="11" fillId="15" borderId="6" xfId="1" applyNumberFormat="1" applyFont="1" applyFill="1" applyBorder="1" applyAlignment="1" applyProtection="1">
      <alignment vertical="justify"/>
      <protection locked="0"/>
    </xf>
    <xf numFmtId="0" fontId="0" fillId="15" borderId="0" xfId="0" applyFill="1"/>
    <xf numFmtId="166" fontId="11" fillId="9" borderId="0" xfId="1" applyNumberFormat="1" applyFont="1" applyFill="1" applyBorder="1" applyAlignment="1" applyProtection="1">
      <alignment horizontal="center" vertical="justify"/>
      <protection locked="0"/>
    </xf>
    <xf numFmtId="49" fontId="11" fillId="15" borderId="2" xfId="2" applyNumberFormat="1" applyFont="1" applyFill="1" applyBorder="1" applyAlignment="1" applyProtection="1">
      <alignment vertical="justify"/>
      <protection locked="0"/>
    </xf>
    <xf numFmtId="166" fontId="15" fillId="15" borderId="0" xfId="0" applyNumberFormat="1" applyFont="1" applyFill="1" applyBorder="1"/>
    <xf numFmtId="166" fontId="11" fillId="9" borderId="0" xfId="1" applyNumberFormat="1" applyFont="1" applyFill="1" applyBorder="1" applyAlignment="1" applyProtection="1">
      <alignment horizontal="left" vertical="center"/>
      <protection locked="0"/>
    </xf>
    <xf numFmtId="166" fontId="11" fillId="4" borderId="46" xfId="1" applyNumberFormat="1" applyFont="1" applyFill="1" applyBorder="1" applyAlignment="1" applyProtection="1">
      <alignment horizontal="left" vertical="center"/>
      <protection locked="0"/>
    </xf>
    <xf numFmtId="0" fontId="13" fillId="15" borderId="2" xfId="0" applyFont="1" applyFill="1" applyBorder="1" applyAlignment="1">
      <alignment horizontal="center"/>
    </xf>
    <xf numFmtId="167" fontId="15" fillId="15" borderId="0" xfId="0" applyNumberFormat="1" applyFont="1" applyFill="1" applyBorder="1"/>
    <xf numFmtId="167" fontId="15" fillId="9" borderId="38" xfId="1" applyNumberFormat="1" applyFont="1" applyFill="1" applyBorder="1"/>
    <xf numFmtId="0" fontId="15" fillId="15" borderId="2" xfId="0" applyFont="1" applyFill="1" applyBorder="1" applyAlignment="1">
      <alignment horizontal="center"/>
    </xf>
    <xf numFmtId="167" fontId="15" fillId="15" borderId="0" xfId="0" applyNumberFormat="1" applyFont="1" applyFill="1" applyBorder="1" applyAlignment="1">
      <alignment horizontal="center"/>
    </xf>
    <xf numFmtId="167" fontId="15" fillId="9" borderId="38" xfId="0" applyNumberFormat="1" applyFont="1" applyFill="1" applyBorder="1"/>
    <xf numFmtId="164" fontId="15" fillId="15" borderId="0" xfId="1" applyNumberFormat="1" applyFont="1" applyFill="1" applyBorder="1"/>
    <xf numFmtId="167" fontId="15" fillId="9" borderId="0" xfId="1" applyNumberFormat="1" applyFont="1" applyFill="1" applyBorder="1"/>
    <xf numFmtId="0" fontId="13" fillId="15" borderId="0" xfId="0" applyFont="1" applyFill="1" applyBorder="1"/>
    <xf numFmtId="0" fontId="15" fillId="15" borderId="0" xfId="0" applyFont="1" applyFill="1" applyBorder="1"/>
    <xf numFmtId="167" fontId="15" fillId="15" borderId="0" xfId="1" applyNumberFormat="1" applyFont="1" applyFill="1" applyBorder="1"/>
    <xf numFmtId="2" fontId="13" fillId="15" borderId="0" xfId="0" applyNumberFormat="1" applyFont="1" applyFill="1" applyBorder="1"/>
    <xf numFmtId="0" fontId="4" fillId="15" borderId="2" xfId="0" applyFont="1" applyFill="1" applyBorder="1"/>
    <xf numFmtId="167" fontId="4" fillId="15" borderId="0" xfId="1" applyNumberFormat="1" applyFont="1" applyFill="1" applyBorder="1"/>
    <xf numFmtId="0" fontId="4" fillId="15" borderId="0" xfId="0" applyFont="1" applyFill="1" applyBorder="1"/>
    <xf numFmtId="167" fontId="4" fillId="9" borderId="38" xfId="0" applyNumberFormat="1" applyFont="1" applyFill="1" applyBorder="1"/>
    <xf numFmtId="167" fontId="4" fillId="15" borderId="2" xfId="0" applyNumberFormat="1" applyFont="1" applyFill="1" applyBorder="1"/>
    <xf numFmtId="167" fontId="4" fillId="15" borderId="0" xfId="0" applyNumberFormat="1" applyFont="1" applyFill="1" applyBorder="1"/>
    <xf numFmtId="164" fontId="4" fillId="15" borderId="0" xfId="0" applyNumberFormat="1" applyFont="1" applyFill="1" applyBorder="1"/>
    <xf numFmtId="0" fontId="0" fillId="15" borderId="2" xfId="0" applyFill="1" applyBorder="1"/>
    <xf numFmtId="164" fontId="0" fillId="15" borderId="0" xfId="0" applyNumberFormat="1" applyFill="1" applyBorder="1"/>
    <xf numFmtId="167" fontId="4" fillId="16" borderId="0" xfId="0" applyNumberFormat="1" applyFont="1" applyFill="1" applyBorder="1"/>
    <xf numFmtId="49" fontId="18" fillId="15" borderId="4" xfId="2" applyNumberFormat="1" applyFont="1" applyFill="1" applyBorder="1" applyAlignment="1" applyProtection="1">
      <alignment vertical="justify"/>
      <protection locked="0"/>
    </xf>
    <xf numFmtId="0" fontId="0" fillId="15" borderId="0" xfId="0" applyFill="1" applyBorder="1"/>
    <xf numFmtId="167" fontId="4" fillId="9" borderId="0" xfId="0" applyNumberFormat="1" applyFont="1" applyFill="1" applyBorder="1"/>
    <xf numFmtId="167" fontId="4" fillId="9" borderId="38" xfId="0" applyNumberFormat="1" applyFont="1" applyFill="1" applyBorder="1" applyAlignment="1">
      <alignment horizontal="right"/>
    </xf>
    <xf numFmtId="167" fontId="11" fillId="15" borderId="0" xfId="1" applyNumberFormat="1" applyFont="1" applyFill="1" applyBorder="1" applyAlignment="1" applyProtection="1">
      <alignment horizontal="center" vertical="justify"/>
      <protection locked="0"/>
    </xf>
    <xf numFmtId="167" fontId="11" fillId="15" borderId="0" xfId="1" applyNumberFormat="1" applyFont="1" applyFill="1" applyBorder="1" applyAlignment="1" applyProtection="1">
      <alignment vertical="justify"/>
      <protection locked="0"/>
    </xf>
    <xf numFmtId="164" fontId="11" fillId="15" borderId="0" xfId="1" applyNumberFormat="1" applyFont="1" applyFill="1" applyBorder="1" applyAlignment="1" applyProtection="1">
      <alignment vertical="justify"/>
      <protection locked="0"/>
    </xf>
    <xf numFmtId="167" fontId="11" fillId="15" borderId="32" xfId="1" applyNumberFormat="1" applyFont="1" applyFill="1" applyBorder="1" applyAlignment="1" applyProtection="1">
      <alignment vertical="justify"/>
      <protection locked="0"/>
    </xf>
    <xf numFmtId="49" fontId="11" fillId="15" borderId="23" xfId="2" applyNumberFormat="1" applyFont="1" applyFill="1" applyBorder="1" applyAlignment="1" applyProtection="1">
      <alignment horizontal="center" vertical="justify"/>
      <protection locked="0"/>
    </xf>
    <xf numFmtId="166" fontId="11" fillId="15" borderId="0" xfId="1" applyNumberFormat="1" applyFont="1" applyFill="1" applyBorder="1" applyAlignment="1" applyProtection="1">
      <alignment vertical="justify"/>
      <protection locked="0"/>
    </xf>
    <xf numFmtId="166" fontId="11" fillId="15" borderId="0" xfId="1" applyNumberFormat="1" applyFont="1" applyFill="1" applyBorder="1" applyAlignment="1" applyProtection="1">
      <alignment horizontal="center" vertical="justify"/>
      <protection locked="0"/>
    </xf>
    <xf numFmtId="165" fontId="11" fillId="15" borderId="0" xfId="1" applyNumberFormat="1" applyFont="1" applyFill="1" applyBorder="1" applyAlignment="1" applyProtection="1">
      <alignment horizontal="center" vertical="justify"/>
      <protection locked="0"/>
    </xf>
    <xf numFmtId="166" fontId="11" fillId="15" borderId="0" xfId="1" applyNumberFormat="1" applyFont="1" applyFill="1" applyBorder="1" applyAlignment="1" applyProtection="1">
      <alignment horizontal="left" vertical="center"/>
      <protection locked="0"/>
    </xf>
    <xf numFmtId="167" fontId="13" fillId="15" borderId="0" xfId="0" applyNumberFormat="1" applyFont="1" applyFill="1" applyBorder="1"/>
    <xf numFmtId="164" fontId="15" fillId="15" borderId="0" xfId="1" applyFont="1" applyFill="1" applyBorder="1" applyAlignment="1">
      <alignment horizontal="center"/>
    </xf>
    <xf numFmtId="0" fontId="13" fillId="15" borderId="38" xfId="0" applyFont="1" applyFill="1" applyBorder="1"/>
    <xf numFmtId="164" fontId="13" fillId="15" borderId="0" xfId="1" applyFont="1" applyFill="1" applyBorder="1"/>
    <xf numFmtId="0" fontId="4" fillId="15" borderId="38" xfId="0" applyFont="1" applyFill="1" applyBorder="1"/>
    <xf numFmtId="167" fontId="0" fillId="15" borderId="38" xfId="0" applyNumberFormat="1" applyFill="1" applyBorder="1"/>
    <xf numFmtId="0" fontId="0" fillId="15" borderId="38" xfId="0" applyFill="1" applyBorder="1"/>
    <xf numFmtId="0" fontId="0" fillId="15" borderId="38" xfId="0" applyFill="1" applyBorder="1" applyAlignment="1">
      <alignment horizontal="right"/>
    </xf>
    <xf numFmtId="167" fontId="0" fillId="15" borderId="0" xfId="0" applyNumberFormat="1" applyFill="1" applyBorder="1"/>
    <xf numFmtId="0" fontId="0" fillId="10" borderId="46" xfId="0" applyFill="1" applyBorder="1"/>
    <xf numFmtId="165" fontId="11" fillId="10" borderId="1" xfId="1" applyNumberFormat="1" applyFont="1" applyFill="1" applyBorder="1" applyAlignment="1" applyProtection="1">
      <alignment horizontal="center" vertical="center"/>
      <protection locked="0"/>
    </xf>
    <xf numFmtId="49" fontId="11" fillId="10" borderId="73" xfId="0" applyNumberFormat="1" applyFont="1" applyFill="1" applyBorder="1" applyAlignment="1" applyProtection="1">
      <alignment vertical="center" wrapText="1"/>
      <protection locked="0"/>
    </xf>
    <xf numFmtId="49" fontId="11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0" xfId="0" applyNumberFormat="1" applyFont="1" applyFill="1" applyBorder="1" applyAlignment="1" applyProtection="1">
      <alignment vertical="center" wrapText="1"/>
      <protection locked="0"/>
    </xf>
    <xf numFmtId="164" fontId="11" fillId="10" borderId="0" xfId="1" applyNumberFormat="1" applyFont="1" applyFill="1" applyBorder="1" applyAlignment="1" applyProtection="1">
      <alignment vertical="center" wrapText="1"/>
      <protection locked="0"/>
    </xf>
    <xf numFmtId="49" fontId="11" fillId="10" borderId="32" xfId="0" applyNumberFormat="1" applyFont="1" applyFill="1" applyBorder="1" applyAlignment="1" applyProtection="1">
      <alignment vertical="center" wrapText="1"/>
      <protection locked="0"/>
    </xf>
    <xf numFmtId="49" fontId="11" fillId="1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6" xfId="0" applyNumberFormat="1" applyFont="1" applyFill="1" applyBorder="1" applyAlignment="1" applyProtection="1">
      <alignment vertical="center" wrapText="1"/>
      <protection locked="0"/>
    </xf>
    <xf numFmtId="0" fontId="13" fillId="10" borderId="2" xfId="0" applyFont="1" applyFill="1" applyBorder="1" applyAlignment="1">
      <alignment horizontal="center"/>
    </xf>
    <xf numFmtId="0" fontId="13" fillId="10" borderId="0" xfId="0" applyFont="1" applyFill="1" applyBorder="1"/>
    <xf numFmtId="49" fontId="11" fillId="10" borderId="38" xfId="0" applyNumberFormat="1" applyFont="1" applyFill="1" applyBorder="1" applyAlignment="1" applyProtection="1">
      <alignment vertical="center" wrapText="1"/>
      <protection locked="0"/>
    </xf>
    <xf numFmtId="167" fontId="13" fillId="10" borderId="38" xfId="1" applyNumberFormat="1" applyFont="1" applyFill="1" applyBorder="1"/>
    <xf numFmtId="167" fontId="13" fillId="10" borderId="2" xfId="1" applyNumberFormat="1" applyFont="1" applyFill="1" applyBorder="1" applyAlignment="1">
      <alignment horizontal="center"/>
    </xf>
    <xf numFmtId="0" fontId="13" fillId="10" borderId="38" xfId="0" applyFont="1" applyFill="1" applyBorder="1"/>
    <xf numFmtId="164" fontId="13" fillId="10" borderId="0" xfId="0" applyNumberFormat="1" applyFont="1" applyFill="1" applyBorder="1"/>
    <xf numFmtId="167" fontId="13" fillId="10" borderId="0" xfId="1" applyNumberFormat="1" applyFont="1" applyFill="1" applyBorder="1"/>
    <xf numFmtId="167" fontId="13" fillId="10" borderId="0" xfId="0" applyNumberFormat="1" applyFont="1" applyFill="1" applyBorder="1"/>
    <xf numFmtId="164" fontId="13" fillId="10" borderId="0" xfId="1" applyFont="1" applyFill="1" applyBorder="1"/>
    <xf numFmtId="2" fontId="13" fillId="10" borderId="0" xfId="0" applyNumberFormat="1" applyFont="1" applyFill="1" applyBorder="1"/>
    <xf numFmtId="164" fontId="0" fillId="10" borderId="0" xfId="0" applyNumberFormat="1" applyFill="1" applyBorder="1"/>
    <xf numFmtId="167" fontId="0" fillId="10" borderId="38" xfId="0" applyNumberFormat="1" applyFill="1" applyBorder="1"/>
    <xf numFmtId="166" fontId="14" fillId="4" borderId="31" xfId="1" applyNumberFormat="1" applyFont="1" applyFill="1" applyBorder="1" applyAlignment="1" applyProtection="1">
      <alignment horizontal="left" vertical="center"/>
      <protection locked="0"/>
    </xf>
    <xf numFmtId="166" fontId="14" fillId="4" borderId="3" xfId="1" applyNumberFormat="1" applyFont="1" applyFill="1" applyBorder="1" applyAlignment="1" applyProtection="1">
      <protection locked="0"/>
    </xf>
    <xf numFmtId="166" fontId="14" fillId="4" borderId="0" xfId="1" applyNumberFormat="1" applyFont="1" applyFill="1" applyBorder="1" applyAlignment="1" applyProtection="1">
      <alignment horizontal="center"/>
      <protection locked="0"/>
    </xf>
    <xf numFmtId="165" fontId="14" fillId="4" borderId="0" xfId="1" applyNumberFormat="1" applyFont="1" applyFill="1" applyBorder="1" applyAlignment="1" applyProtection="1">
      <alignment horizontal="center"/>
      <protection locked="0"/>
    </xf>
    <xf numFmtId="164" fontId="13" fillId="4" borderId="38" xfId="0" applyNumberFormat="1" applyFont="1" applyFill="1" applyBorder="1"/>
    <xf numFmtId="164" fontId="13" fillId="4" borderId="0" xfId="1" applyFont="1" applyFill="1" applyBorder="1" applyAlignment="1"/>
    <xf numFmtId="0" fontId="0" fillId="4" borderId="0" xfId="5" applyNumberFormat="1" applyFont="1" applyFill="1" applyBorder="1"/>
    <xf numFmtId="164" fontId="0" fillId="4" borderId="38" xfId="0" applyNumberFormat="1" applyFill="1" applyBorder="1"/>
    <xf numFmtId="164" fontId="0" fillId="4" borderId="2" xfId="0" applyNumberFormat="1" applyFill="1" applyBorder="1"/>
    <xf numFmtId="3" fontId="0" fillId="4" borderId="0" xfId="0" applyNumberFormat="1" applyFill="1" applyBorder="1"/>
    <xf numFmtId="0" fontId="0" fillId="4" borderId="0" xfId="0" applyFill="1" applyBorder="1" applyAlignment="1"/>
    <xf numFmtId="2" fontId="13" fillId="4" borderId="0" xfId="1" applyNumberFormat="1" applyFont="1" applyFill="1" applyBorder="1"/>
    <xf numFmtId="2" fontId="0" fillId="4" borderId="0" xfId="0" applyNumberFormat="1" applyFill="1"/>
    <xf numFmtId="2" fontId="0" fillId="4" borderId="0" xfId="0" applyNumberFormat="1" applyFill="1" applyBorder="1"/>
    <xf numFmtId="2" fontId="0" fillId="4" borderId="0" xfId="0" applyNumberFormat="1" applyFill="1" applyBorder="1" applyAlignment="1"/>
    <xf numFmtId="166" fontId="14" fillId="4" borderId="0" xfId="1" applyNumberFormat="1" applyFont="1" applyFill="1" applyBorder="1" applyAlignment="1" applyProtection="1">
      <alignment horizontal="right"/>
      <protection locked="0"/>
    </xf>
    <xf numFmtId="165" fontId="14" fillId="4" borderId="0" xfId="1" applyNumberFormat="1" applyFont="1" applyFill="1" applyBorder="1" applyAlignment="1" applyProtection="1">
      <alignment horizontal="right"/>
      <protection locked="0"/>
    </xf>
    <xf numFmtId="164" fontId="0" fillId="4" borderId="0" xfId="0" applyNumberFormat="1" applyFill="1" applyBorder="1" applyAlignment="1"/>
    <xf numFmtId="0" fontId="0" fillId="4" borderId="0" xfId="0" applyNumberFormat="1" applyFill="1" applyBorder="1" applyAlignment="1"/>
    <xf numFmtId="166" fontId="13" fillId="4" borderId="0" xfId="0" applyNumberFormat="1" applyFont="1" applyFill="1" applyBorder="1"/>
    <xf numFmtId="167" fontId="0" fillId="4" borderId="2" xfId="0" applyNumberFormat="1" applyFill="1" applyBorder="1"/>
    <xf numFmtId="167" fontId="0" fillId="4" borderId="2" xfId="0" applyNumberFormat="1" applyFill="1" applyBorder="1" applyAlignment="1">
      <alignment horizontal="left"/>
    </xf>
    <xf numFmtId="166" fontId="14" fillId="4" borderId="0" xfId="1" applyNumberFormat="1" applyFont="1" applyFill="1" applyBorder="1" applyAlignment="1" applyProtection="1">
      <protection locked="0"/>
    </xf>
    <xf numFmtId="49" fontId="11" fillId="15" borderId="38" xfId="2" applyNumberFormat="1" applyFont="1" applyFill="1" applyBorder="1" applyAlignment="1" applyProtection="1">
      <alignment vertical="justify"/>
      <protection locked="0"/>
    </xf>
    <xf numFmtId="49" fontId="11" fillId="15" borderId="0" xfId="2" applyNumberFormat="1" applyFont="1" applyFill="1" applyBorder="1" applyAlignment="1" applyProtection="1">
      <alignment horizontal="center" vertical="justify"/>
      <protection locked="0"/>
    </xf>
    <xf numFmtId="166" fontId="11" fillId="9" borderId="31" xfId="1" applyNumberFormat="1" applyFont="1" applyFill="1" applyBorder="1" applyAlignment="1" applyProtection="1">
      <alignment horizontal="left" vertical="center"/>
      <protection locked="0"/>
    </xf>
    <xf numFmtId="49" fontId="11" fillId="15" borderId="23" xfId="2" applyNumberFormat="1" applyFont="1" applyFill="1" applyBorder="1" applyAlignment="1" applyProtection="1">
      <alignment vertical="justify"/>
      <protection locked="0"/>
    </xf>
    <xf numFmtId="0" fontId="13" fillId="15" borderId="2" xfId="0" applyFont="1" applyFill="1" applyBorder="1"/>
    <xf numFmtId="164" fontId="15" fillId="15" borderId="0" xfId="0" applyNumberFormat="1" applyFont="1" applyFill="1" applyBorder="1"/>
    <xf numFmtId="164" fontId="15" fillId="9" borderId="38" xfId="0" applyNumberFormat="1" applyFont="1" applyFill="1" applyBorder="1"/>
    <xf numFmtId="164" fontId="4" fillId="15" borderId="2" xfId="0" applyNumberFormat="1" applyFont="1" applyFill="1" applyBorder="1"/>
    <xf numFmtId="165" fontId="11" fillId="15" borderId="0" xfId="1" applyNumberFormat="1" applyFont="1" applyFill="1" applyBorder="1" applyAlignment="1" applyProtection="1">
      <alignment horizontal="right"/>
      <protection locked="0"/>
    </xf>
    <xf numFmtId="167" fontId="11" fillId="4" borderId="46" xfId="1" applyNumberFormat="1" applyFont="1" applyFill="1" applyBorder="1" applyAlignment="1" applyProtection="1">
      <alignment vertical="justify"/>
      <protection locked="0"/>
    </xf>
    <xf numFmtId="167" fontId="13" fillId="15" borderId="0" xfId="1" applyNumberFormat="1" applyFont="1" applyFill="1" applyBorder="1"/>
    <xf numFmtId="164" fontId="15" fillId="15" borderId="0" xfId="1" applyFont="1" applyFill="1" applyBorder="1" applyAlignment="1"/>
    <xf numFmtId="2" fontId="4" fillId="15" borderId="0" xfId="0" applyNumberFormat="1" applyFont="1" applyFill="1" applyBorder="1"/>
    <xf numFmtId="49" fontId="11" fillId="10" borderId="23" xfId="0" applyNumberFormat="1" applyFont="1" applyFill="1" applyBorder="1" applyAlignment="1" applyProtection="1">
      <alignment vertical="center" wrapText="1"/>
      <protection locked="0"/>
    </xf>
    <xf numFmtId="49" fontId="11" fillId="10" borderId="2" xfId="0" applyNumberFormat="1" applyFont="1" applyFill="1" applyBorder="1" applyAlignment="1" applyProtection="1">
      <alignment vertical="center" wrapText="1"/>
      <protection locked="0"/>
    </xf>
    <xf numFmtId="167" fontId="11" fillId="10" borderId="0" xfId="1" applyNumberFormat="1" applyFont="1" applyFill="1" applyBorder="1" applyAlignment="1" applyProtection="1">
      <alignment vertical="justify"/>
      <protection locked="0"/>
    </xf>
    <xf numFmtId="0" fontId="13" fillId="10" borderId="2" xfId="0" applyFont="1" applyFill="1" applyBorder="1"/>
    <xf numFmtId="167" fontId="0" fillId="10" borderId="0" xfId="1" applyNumberFormat="1" applyFont="1" applyFill="1" applyBorder="1"/>
    <xf numFmtId="167" fontId="0" fillId="10" borderId="0" xfId="0" applyNumberFormat="1" applyFill="1" applyBorder="1"/>
    <xf numFmtId="0" fontId="13" fillId="4" borderId="38" xfId="0" applyFont="1" applyFill="1" applyBorder="1"/>
    <xf numFmtId="37" fontId="0" fillId="4" borderId="38" xfId="0" applyNumberFormat="1" applyFill="1" applyBorder="1"/>
    <xf numFmtId="166" fontId="13" fillId="4" borderId="0" xfId="1" applyNumberFormat="1" applyFont="1" applyFill="1" applyBorder="1"/>
    <xf numFmtId="172" fontId="0" fillId="4" borderId="0" xfId="0" applyNumberFormat="1" applyFill="1"/>
    <xf numFmtId="3" fontId="0" fillId="4" borderId="0" xfId="1" applyNumberFormat="1" applyFont="1" applyFill="1" applyBorder="1"/>
    <xf numFmtId="165" fontId="14" fillId="4" borderId="23" xfId="1" applyNumberFormat="1" applyFont="1" applyFill="1" applyBorder="1" applyAlignment="1" applyProtection="1">
      <alignment horizontal="left" vertical="center"/>
      <protection locked="0"/>
    </xf>
    <xf numFmtId="164" fontId="13" fillId="4" borderId="0" xfId="0" applyNumberFormat="1" applyFont="1" applyFill="1" applyBorder="1"/>
    <xf numFmtId="49" fontId="11" fillId="15" borderId="33" xfId="2" applyNumberFormat="1" applyFont="1" applyFill="1" applyBorder="1" applyAlignment="1" applyProtection="1">
      <alignment vertical="justify"/>
      <protection locked="0"/>
    </xf>
    <xf numFmtId="164" fontId="13" fillId="15" borderId="2" xfId="0" applyNumberFormat="1" applyFont="1" applyFill="1" applyBorder="1" applyAlignment="1">
      <alignment horizontal="center"/>
    </xf>
    <xf numFmtId="167" fontId="15" fillId="9" borderId="38" xfId="0" applyNumberFormat="1" applyFont="1" applyFill="1" applyBorder="1" applyAlignment="1">
      <alignment horizontal="right"/>
    </xf>
    <xf numFmtId="165" fontId="11" fillId="15" borderId="0" xfId="1" applyNumberFormat="1" applyFont="1" applyFill="1" applyBorder="1" applyAlignment="1" applyProtection="1">
      <alignment horizontal="left" vertical="center"/>
      <protection locked="0"/>
    </xf>
    <xf numFmtId="164" fontId="15" fillId="15" borderId="0" xfId="1" applyFont="1" applyFill="1" applyBorder="1"/>
    <xf numFmtId="0" fontId="0" fillId="4" borderId="46" xfId="0" applyFill="1" applyBorder="1"/>
    <xf numFmtId="165" fontId="11" fillId="4" borderId="2" xfId="1" applyNumberFormat="1" applyFont="1" applyFill="1" applyBorder="1" applyAlignment="1" applyProtection="1">
      <alignment horizontal="left" vertical="center"/>
      <protection locked="0"/>
    </xf>
    <xf numFmtId="165" fontId="11" fillId="4" borderId="38" xfId="1" applyNumberFormat="1" applyFont="1" applyFill="1" applyBorder="1" applyAlignment="1" applyProtection="1">
      <alignment vertical="center"/>
      <protection locked="0"/>
    </xf>
    <xf numFmtId="165" fontId="11" fillId="4" borderId="0" xfId="1" applyNumberFormat="1" applyFont="1" applyFill="1" applyBorder="1" applyAlignment="1" applyProtection="1">
      <alignment horizontal="center" vertical="center"/>
      <protection locked="0"/>
    </xf>
    <xf numFmtId="165" fontId="11" fillId="4" borderId="0" xfId="1" applyNumberFormat="1" applyFont="1" applyFill="1" applyBorder="1" applyAlignment="1" applyProtection="1">
      <alignment vertical="center"/>
      <protection locked="0"/>
    </xf>
    <xf numFmtId="164" fontId="11" fillId="4" borderId="0" xfId="1" applyNumberFormat="1" applyFont="1" applyFill="1" applyBorder="1" applyAlignment="1" applyProtection="1">
      <alignment vertical="center"/>
      <protection locked="0"/>
    </xf>
    <xf numFmtId="165" fontId="11" fillId="4" borderId="32" xfId="1" applyNumberFormat="1" applyFont="1" applyFill="1" applyBorder="1" applyAlignment="1" applyProtection="1">
      <alignment vertical="center"/>
      <protection locked="0"/>
    </xf>
    <xf numFmtId="165" fontId="11" fillId="4" borderId="23" xfId="1" applyNumberFormat="1" applyFont="1" applyFill="1" applyBorder="1" applyAlignment="1" applyProtection="1">
      <alignment vertical="center"/>
      <protection locked="0"/>
    </xf>
    <xf numFmtId="166" fontId="13" fillId="4" borderId="46" xfId="0" applyNumberFormat="1" applyFont="1" applyFill="1" applyBorder="1"/>
    <xf numFmtId="0" fontId="0" fillId="4" borderId="38" xfId="0" applyFill="1" applyBorder="1"/>
    <xf numFmtId="0" fontId="0" fillId="4" borderId="38" xfId="0" applyFill="1" applyBorder="1" applyAlignment="1">
      <alignment horizontal="right"/>
    </xf>
    <xf numFmtId="165" fontId="11" fillId="10" borderId="2" xfId="1" applyNumberFormat="1" applyFont="1" applyFill="1" applyBorder="1" applyAlignment="1" applyProtection="1">
      <alignment horizontal="center" vertical="center"/>
      <protection locked="0"/>
    </xf>
    <xf numFmtId="165" fontId="11" fillId="10" borderId="38" xfId="1" applyNumberFormat="1" applyFont="1" applyFill="1" applyBorder="1" applyAlignment="1" applyProtection="1">
      <alignment horizontal="left" vertical="center" wrapText="1"/>
      <protection locked="0"/>
    </xf>
    <xf numFmtId="165" fontId="11" fillId="10" borderId="0" xfId="1" applyNumberFormat="1" applyFont="1" applyFill="1" applyBorder="1" applyAlignment="1" applyProtection="1">
      <alignment horizontal="center" vertical="center" wrapText="1"/>
      <protection locked="0"/>
    </xf>
    <xf numFmtId="165" fontId="11" fillId="10" borderId="0" xfId="1" applyNumberFormat="1" applyFont="1" applyFill="1" applyBorder="1" applyAlignment="1" applyProtection="1">
      <alignment horizontal="left" vertical="center" wrapText="1"/>
      <protection locked="0"/>
    </xf>
    <xf numFmtId="164" fontId="11" fillId="10" borderId="0" xfId="1" applyNumberFormat="1" applyFont="1" applyFill="1" applyBorder="1" applyAlignment="1" applyProtection="1">
      <alignment horizontal="left" vertical="center" wrapText="1"/>
      <protection locked="0"/>
    </xf>
    <xf numFmtId="165" fontId="11" fillId="10" borderId="32" xfId="1" applyNumberFormat="1" applyFont="1" applyFill="1" applyBorder="1" applyAlignment="1" applyProtection="1">
      <alignment horizontal="left" vertical="center" wrapText="1"/>
      <protection locked="0"/>
    </xf>
    <xf numFmtId="0" fontId="13" fillId="10" borderId="23" xfId="0" applyFont="1" applyFill="1" applyBorder="1"/>
    <xf numFmtId="0" fontId="13" fillId="4" borderId="46" xfId="0" applyFont="1" applyFill="1" applyBorder="1"/>
    <xf numFmtId="0" fontId="13" fillId="4" borderId="0" xfId="0" applyFont="1" applyFill="1" applyBorder="1" applyAlignment="1">
      <alignment horizontal="center"/>
    </xf>
    <xf numFmtId="167" fontId="13" fillId="4" borderId="46" xfId="1" applyNumberFormat="1" applyFont="1" applyFill="1" applyBorder="1"/>
    <xf numFmtId="164" fontId="13" fillId="4" borderId="2" xfId="1" applyFont="1" applyFill="1" applyBorder="1" applyAlignment="1">
      <alignment horizontal="center"/>
    </xf>
    <xf numFmtId="0" fontId="13" fillId="4" borderId="38" xfId="0" applyFont="1" applyFill="1" applyBorder="1" applyAlignment="1">
      <alignment wrapText="1"/>
    </xf>
    <xf numFmtId="0" fontId="13" fillId="4" borderId="0" xfId="0" applyFont="1" applyFill="1" applyBorder="1" applyAlignment="1">
      <alignment horizontal="center" wrapText="1"/>
    </xf>
    <xf numFmtId="167" fontId="13" fillId="4" borderId="0" xfId="1" applyNumberFormat="1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164" fontId="13" fillId="4" borderId="0" xfId="1" applyNumberFormat="1" applyFont="1" applyFill="1" applyBorder="1" applyAlignment="1">
      <alignment wrapText="1"/>
    </xf>
    <xf numFmtId="2" fontId="0" fillId="4" borderId="0" xfId="0" quotePrefix="1" applyNumberFormat="1" applyFill="1"/>
    <xf numFmtId="2" fontId="0" fillId="4" borderId="0" xfId="0" quotePrefix="1" applyNumberFormat="1" applyFill="1" applyBorder="1"/>
    <xf numFmtId="165" fontId="14" fillId="7" borderId="2" xfId="1" applyNumberFormat="1" applyFont="1" applyFill="1" applyBorder="1" applyAlignment="1" applyProtection="1">
      <alignment horizontal="center" vertical="justify"/>
      <protection locked="0"/>
    </xf>
    <xf numFmtId="0" fontId="13" fillId="7" borderId="38" xfId="0" applyFont="1" applyFill="1" applyBorder="1" applyAlignment="1">
      <alignment wrapText="1"/>
    </xf>
    <xf numFmtId="164" fontId="0" fillId="4" borderId="0" xfId="0" applyNumberFormat="1" applyFill="1" applyBorder="1" applyAlignment="1">
      <alignment horizontal="right"/>
    </xf>
    <xf numFmtId="165" fontId="11" fillId="15" borderId="2" xfId="1" applyNumberFormat="1" applyFont="1" applyFill="1" applyBorder="1" applyAlignment="1" applyProtection="1">
      <alignment horizontal="center" vertical="justify"/>
      <protection locked="0"/>
    </xf>
    <xf numFmtId="0" fontId="15" fillId="15" borderId="38" xfId="0" applyFont="1" applyFill="1" applyBorder="1" applyAlignment="1">
      <alignment wrapText="1"/>
    </xf>
    <xf numFmtId="0" fontId="15" fillId="15" borderId="0" xfId="0" applyFont="1" applyFill="1" applyBorder="1" applyAlignment="1">
      <alignment horizontal="center" wrapText="1"/>
    </xf>
    <xf numFmtId="3" fontId="15" fillId="15" borderId="0" xfId="0" applyNumberFormat="1" applyFont="1" applyFill="1" applyBorder="1" applyAlignment="1">
      <alignment wrapText="1"/>
    </xf>
    <xf numFmtId="164" fontId="15" fillId="15" borderId="0" xfId="1" applyNumberFormat="1" applyFont="1" applyFill="1" applyBorder="1" applyAlignment="1">
      <alignment wrapText="1"/>
    </xf>
    <xf numFmtId="3" fontId="15" fillId="9" borderId="32" xfId="0" applyNumberFormat="1" applyFont="1" applyFill="1" applyBorder="1" applyAlignment="1">
      <alignment wrapText="1"/>
    </xf>
    <xf numFmtId="0" fontId="15" fillId="15" borderId="23" xfId="0" applyFont="1" applyFill="1" applyBorder="1"/>
    <xf numFmtId="166" fontId="15" fillId="9" borderId="0" xfId="0" applyNumberFormat="1" applyFont="1" applyFill="1" applyBorder="1"/>
    <xf numFmtId="167" fontId="15" fillId="9" borderId="0" xfId="0" applyNumberFormat="1" applyFont="1" applyFill="1" applyBorder="1"/>
    <xf numFmtId="167" fontId="15" fillId="4" borderId="46" xfId="0" applyNumberFormat="1" applyFont="1" applyFill="1" applyBorder="1"/>
    <xf numFmtId="165" fontId="15" fillId="15" borderId="0" xfId="0" applyNumberFormat="1" applyFont="1" applyFill="1" applyBorder="1"/>
    <xf numFmtId="0" fontId="15" fillId="10" borderId="38" xfId="0" applyFont="1" applyFill="1" applyBorder="1" applyAlignment="1">
      <alignment wrapText="1"/>
    </xf>
    <xf numFmtId="0" fontId="15" fillId="10" borderId="0" xfId="0" applyFont="1" applyFill="1" applyBorder="1" applyAlignment="1">
      <alignment horizontal="center" wrapText="1"/>
    </xf>
    <xf numFmtId="0" fontId="15" fillId="10" borderId="0" xfId="0" applyFont="1" applyFill="1" applyBorder="1" applyAlignment="1">
      <alignment wrapText="1"/>
    </xf>
    <xf numFmtId="164" fontId="15" fillId="10" borderId="0" xfId="1" applyNumberFormat="1" applyFont="1" applyFill="1" applyBorder="1" applyAlignment="1">
      <alignment wrapText="1"/>
    </xf>
    <xf numFmtId="0" fontId="15" fillId="10" borderId="32" xfId="0" applyFont="1" applyFill="1" applyBorder="1" applyAlignment="1">
      <alignment wrapText="1"/>
    </xf>
    <xf numFmtId="0" fontId="13" fillId="6" borderId="38" xfId="0" applyFont="1" applyFill="1" applyBorder="1"/>
    <xf numFmtId="167" fontId="13" fillId="4" borderId="32" xfId="0" applyNumberFormat="1" applyFont="1" applyFill="1" applyBorder="1"/>
    <xf numFmtId="167" fontId="13" fillId="4" borderId="0" xfId="0" applyNumberFormat="1" applyFont="1" applyFill="1" applyBorder="1"/>
    <xf numFmtId="167" fontId="13" fillId="4" borderId="46" xfId="0" applyNumberFormat="1" applyFont="1" applyFill="1" applyBorder="1"/>
    <xf numFmtId="167" fontId="13" fillId="4" borderId="2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/>
    <xf numFmtId="167" fontId="0" fillId="17" borderId="0" xfId="0" applyNumberFormat="1" applyFill="1" applyBorder="1"/>
    <xf numFmtId="0" fontId="13" fillId="4" borderId="2" xfId="0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" fontId="13" fillId="4" borderId="0" xfId="1" applyNumberFormat="1" applyFont="1" applyFill="1" applyBorder="1"/>
    <xf numFmtId="3" fontId="0" fillId="4" borderId="0" xfId="0" applyNumberFormat="1" applyFill="1" applyBorder="1" applyAlignment="1">
      <alignment horizontal="right" vertical="top"/>
    </xf>
    <xf numFmtId="2" fontId="0" fillId="4" borderId="0" xfId="0" applyNumberFormat="1" applyFill="1" applyBorder="1" applyAlignment="1">
      <alignment horizontal="right"/>
    </xf>
    <xf numFmtId="0" fontId="8" fillId="15" borderId="38" xfId="0" applyFont="1" applyFill="1" applyBorder="1"/>
    <xf numFmtId="0" fontId="15" fillId="15" borderId="0" xfId="0" applyFont="1" applyFill="1" applyBorder="1" applyAlignment="1">
      <alignment horizontal="center"/>
    </xf>
    <xf numFmtId="167" fontId="15" fillId="9" borderId="32" xfId="0" applyNumberFormat="1" applyFont="1" applyFill="1" applyBorder="1"/>
    <xf numFmtId="165" fontId="13" fillId="15" borderId="0" xfId="0" applyNumberFormat="1" applyFont="1" applyFill="1" applyBorder="1"/>
    <xf numFmtId="0" fontId="15" fillId="15" borderId="2" xfId="0" applyFont="1" applyFill="1" applyBorder="1"/>
    <xf numFmtId="167" fontId="15" fillId="15" borderId="2" xfId="0" applyNumberFormat="1" applyFont="1" applyFill="1" applyBorder="1"/>
    <xf numFmtId="167" fontId="15" fillId="9" borderId="42" xfId="0" applyNumberFormat="1" applyFont="1" applyFill="1" applyBorder="1"/>
    <xf numFmtId="167" fontId="15" fillId="9" borderId="42" xfId="1" applyNumberFormat="1" applyFont="1" applyFill="1" applyBorder="1"/>
    <xf numFmtId="164" fontId="13" fillId="15" borderId="0" xfId="1" applyFont="1" applyFill="1" applyBorder="1" applyAlignment="1"/>
    <xf numFmtId="49" fontId="11" fillId="15" borderId="47" xfId="2" applyNumberFormat="1" applyFont="1" applyFill="1" applyBorder="1" applyAlignment="1" applyProtection="1">
      <alignment vertical="justify"/>
      <protection locked="0"/>
    </xf>
    <xf numFmtId="0" fontId="13" fillId="15" borderId="21" xfId="0" applyFont="1" applyFill="1" applyBorder="1"/>
    <xf numFmtId="164" fontId="15" fillId="15" borderId="21" xfId="1" applyNumberFormat="1" applyFont="1" applyFill="1" applyBorder="1"/>
    <xf numFmtId="164" fontId="13" fillId="15" borderId="21" xfId="0" applyNumberFormat="1" applyFont="1" applyFill="1" applyBorder="1"/>
    <xf numFmtId="0" fontId="13" fillId="15" borderId="24" xfId="0" applyFont="1" applyFill="1" applyBorder="1"/>
    <xf numFmtId="164" fontId="15" fillId="15" borderId="21" xfId="0" applyNumberFormat="1" applyFont="1" applyFill="1" applyBorder="1"/>
    <xf numFmtId="0" fontId="13" fillId="15" borderId="39" xfId="0" applyFont="1" applyFill="1" applyBorder="1"/>
    <xf numFmtId="0" fontId="13" fillId="15" borderId="40" xfId="0" applyFont="1" applyFill="1" applyBorder="1"/>
    <xf numFmtId="0" fontId="13" fillId="4" borderId="47" xfId="0" applyFont="1" applyFill="1" applyBorder="1"/>
    <xf numFmtId="0" fontId="7" fillId="15" borderId="39" xfId="0" applyFont="1" applyFill="1" applyBorder="1"/>
    <xf numFmtId="0" fontId="7" fillId="15" borderId="40" xfId="0" applyFont="1" applyFill="1" applyBorder="1"/>
    <xf numFmtId="164" fontId="7" fillId="15" borderId="41" xfId="0" applyNumberFormat="1" applyFont="1" applyFill="1" applyBorder="1"/>
    <xf numFmtId="167" fontId="13" fillId="15" borderId="41" xfId="1" applyNumberFormat="1" applyFont="1" applyFill="1" applyBorder="1"/>
    <xf numFmtId="0" fontId="13" fillId="15" borderId="39" xfId="0" applyFont="1" applyFill="1" applyBorder="1" applyAlignment="1">
      <alignment horizontal="center"/>
    </xf>
    <xf numFmtId="167" fontId="13" fillId="15" borderId="40" xfId="0" applyNumberFormat="1" applyFont="1" applyFill="1" applyBorder="1"/>
    <xf numFmtId="167" fontId="13" fillId="15" borderId="39" xfId="1" applyNumberFormat="1" applyFont="1" applyFill="1" applyBorder="1"/>
    <xf numFmtId="0" fontId="13" fillId="15" borderId="41" xfId="0" applyFont="1" applyFill="1" applyBorder="1"/>
    <xf numFmtId="164" fontId="15" fillId="15" borderId="40" xfId="0" applyNumberFormat="1" applyFont="1" applyFill="1" applyBorder="1"/>
    <xf numFmtId="0" fontId="15" fillId="15" borderId="41" xfId="0" applyFont="1" applyFill="1" applyBorder="1"/>
    <xf numFmtId="0" fontId="15" fillId="15" borderId="40" xfId="0" applyFont="1" applyFill="1" applyBorder="1"/>
    <xf numFmtId="164" fontId="15" fillId="15" borderId="40" xfId="1" applyFont="1" applyFill="1" applyBorder="1" applyAlignment="1"/>
    <xf numFmtId="164" fontId="13" fillId="15" borderId="40" xfId="1" applyFont="1" applyFill="1" applyBorder="1"/>
    <xf numFmtId="2" fontId="15" fillId="15" borderId="40" xfId="0" applyNumberFormat="1" applyFont="1" applyFill="1" applyBorder="1"/>
    <xf numFmtId="0" fontId="8" fillId="15" borderId="39" xfId="0" applyFont="1" applyFill="1" applyBorder="1"/>
    <xf numFmtId="0" fontId="4" fillId="15" borderId="40" xfId="0" applyFont="1" applyFill="1" applyBorder="1"/>
    <xf numFmtId="0" fontId="4" fillId="15" borderId="41" xfId="0" applyFont="1" applyFill="1" applyBorder="1"/>
    <xf numFmtId="0" fontId="0" fillId="15" borderId="39" xfId="0" applyFill="1" applyBorder="1"/>
    <xf numFmtId="167" fontId="4" fillId="15" borderId="40" xfId="1" applyNumberFormat="1" applyFont="1" applyFill="1" applyBorder="1"/>
    <xf numFmtId="164" fontId="4" fillId="15" borderId="40" xfId="0" applyNumberFormat="1" applyFont="1" applyFill="1" applyBorder="1"/>
    <xf numFmtId="164" fontId="0" fillId="15" borderId="41" xfId="0" applyNumberFormat="1" applyFill="1" applyBorder="1"/>
    <xf numFmtId="0" fontId="4" fillId="15" borderId="39" xfId="0" applyFont="1" applyFill="1" applyBorder="1"/>
    <xf numFmtId="0" fontId="0" fillId="15" borderId="41" xfId="0" applyFill="1" applyBorder="1"/>
    <xf numFmtId="0" fontId="4" fillId="15" borderId="41" xfId="0" applyFont="1" applyFill="1" applyBorder="1" applyAlignment="1">
      <alignment horizontal="right"/>
    </xf>
    <xf numFmtId="167" fontId="4" fillId="15" borderId="40" xfId="0" applyNumberFormat="1" applyFont="1" applyFill="1" applyBorder="1"/>
    <xf numFmtId="49" fontId="11" fillId="4" borderId="0" xfId="2" applyNumberFormat="1" applyFont="1" applyFill="1" applyBorder="1" applyAlignment="1" applyProtection="1">
      <alignment horizontal="left" vertical="justify"/>
      <protection locked="0"/>
    </xf>
    <xf numFmtId="0" fontId="7" fillId="4" borderId="0" xfId="0" applyFont="1" applyFill="1" applyBorder="1"/>
    <xf numFmtId="164" fontId="7" fillId="4" borderId="0" xfId="0" applyNumberFormat="1" applyFont="1" applyFill="1" applyBorder="1"/>
    <xf numFmtId="0" fontId="15" fillId="4" borderId="0" xfId="0" applyFont="1" applyFill="1" applyBorder="1"/>
    <xf numFmtId="164" fontId="15" fillId="4" borderId="0" xfId="1" applyFont="1" applyFill="1" applyBorder="1" applyAlignment="1"/>
    <xf numFmtId="0" fontId="7" fillId="4" borderId="0" xfId="0" applyFont="1" applyFill="1"/>
    <xf numFmtId="0" fontId="4" fillId="12" borderId="0" xfId="0" applyFont="1" applyFill="1" applyBorder="1"/>
    <xf numFmtId="167" fontId="4" fillId="12" borderId="0" xfId="0" applyNumberFormat="1" applyFont="1" applyFill="1" applyBorder="1"/>
    <xf numFmtId="164" fontId="4" fillId="12" borderId="0" xfId="0" applyNumberFormat="1" applyFont="1" applyFill="1" applyBorder="1"/>
    <xf numFmtId="167" fontId="4" fillId="12" borderId="0" xfId="0" applyNumberFormat="1" applyFont="1" applyFill="1" applyBorder="1" applyAlignment="1">
      <alignment horizontal="right"/>
    </xf>
    <xf numFmtId="164" fontId="4" fillId="12" borderId="0" xfId="0" applyNumberFormat="1" applyFont="1" applyFill="1" applyBorder="1" applyAlignment="1">
      <alignment horizontal="right"/>
    </xf>
    <xf numFmtId="49" fontId="11" fillId="4" borderId="0" xfId="2" applyNumberFormat="1" applyFont="1" applyFill="1" applyBorder="1" applyAlignment="1" applyProtection="1">
      <alignment horizontal="center" vertical="justify"/>
      <protection locked="0"/>
    </xf>
    <xf numFmtId="0" fontId="4" fillId="12" borderId="0" xfId="0" applyFont="1" applyFill="1" applyBorder="1" applyAlignment="1">
      <alignment horizontal="right"/>
    </xf>
    <xf numFmtId="49" fontId="11" fillId="4" borderId="29" xfId="2" applyNumberFormat="1" applyFont="1" applyFill="1" applyBorder="1" applyAlignment="1" applyProtection="1">
      <alignment horizontal="center" vertical="justify"/>
      <protection locked="0"/>
    </xf>
    <xf numFmtId="165" fontId="14" fillId="4" borderId="0" xfId="1" applyNumberFormat="1" applyFont="1" applyFill="1" applyBorder="1" applyAlignment="1" applyProtection="1">
      <alignment horizontal="center" vertical="justify"/>
      <protection locked="0"/>
    </xf>
    <xf numFmtId="167" fontId="13" fillId="4" borderId="7" xfId="0" applyNumberFormat="1" applyFont="1" applyFill="1" applyBorder="1"/>
    <xf numFmtId="0" fontId="13" fillId="4" borderId="9" xfId="0" applyFont="1" applyFill="1" applyBorder="1" applyAlignment="1">
      <alignment horizontal="left" vertical="center" wrapText="1"/>
    </xf>
    <xf numFmtId="167" fontId="0" fillId="4" borderId="17" xfId="1" applyNumberFormat="1" applyFont="1" applyFill="1" applyBorder="1"/>
    <xf numFmtId="0" fontId="13" fillId="4" borderId="9" xfId="0" applyFont="1" applyFill="1" applyBorder="1" applyAlignment="1">
      <alignment horizontal="left" vertical="center" wrapText="1"/>
    </xf>
    <xf numFmtId="164" fontId="13" fillId="4" borderId="7" xfId="0" applyNumberFormat="1" applyFont="1" applyFill="1" applyBorder="1"/>
    <xf numFmtId="167" fontId="13" fillId="4" borderId="7" xfId="1" applyNumberFormat="1" applyFont="1" applyFill="1" applyBorder="1"/>
    <xf numFmtId="167" fontId="0" fillId="4" borderId="7" xfId="1" applyNumberFormat="1" applyFont="1" applyFill="1" applyBorder="1"/>
    <xf numFmtId="167" fontId="0" fillId="4" borderId="7" xfId="1" applyNumberFormat="1" applyFont="1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166" fontId="13" fillId="4" borderId="7" xfId="0" applyNumberFormat="1" applyFont="1" applyFill="1" applyBorder="1"/>
    <xf numFmtId="167" fontId="0" fillId="4" borderId="0" xfId="1" applyNumberFormat="1" applyFont="1" applyFill="1"/>
    <xf numFmtId="167" fontId="15" fillId="9" borderId="7" xfId="0" applyNumberFormat="1" applyFont="1" applyFill="1" applyBorder="1"/>
    <xf numFmtId="0" fontId="15" fillId="4" borderId="7" xfId="0" applyFont="1" applyFill="1" applyBorder="1" applyAlignment="1">
      <alignment vertical="center"/>
    </xf>
    <xf numFmtId="167" fontId="15" fillId="4" borderId="7" xfId="0" applyNumberFormat="1" applyFont="1" applyFill="1" applyBorder="1"/>
    <xf numFmtId="0" fontId="13" fillId="4" borderId="7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 wrapText="1"/>
    </xf>
    <xf numFmtId="164" fontId="7" fillId="4" borderId="0" xfId="0" applyNumberFormat="1" applyFont="1" applyFill="1"/>
    <xf numFmtId="167" fontId="15" fillId="9" borderId="7" xfId="1" applyNumberFormat="1" applyFont="1" applyFill="1" applyBorder="1"/>
    <xf numFmtId="167" fontId="7" fillId="4" borderId="0" xfId="1" applyNumberFormat="1" applyFont="1" applyFill="1"/>
    <xf numFmtId="167" fontId="15" fillId="4" borderId="0" xfId="0" applyNumberFormat="1" applyFont="1" applyFill="1" applyBorder="1"/>
    <xf numFmtId="0" fontId="7" fillId="4" borderId="0" xfId="0" applyFont="1" applyFill="1" applyAlignment="1">
      <alignment wrapText="1"/>
    </xf>
    <xf numFmtId="167" fontId="0" fillId="4" borderId="0" xfId="1" applyNumberFormat="1" applyFont="1" applyFill="1" applyAlignment="1">
      <alignment horizontal="right"/>
    </xf>
    <xf numFmtId="0" fontId="13" fillId="4" borderId="7" xfId="0" applyFont="1" applyFill="1" applyBorder="1"/>
    <xf numFmtId="167" fontId="13" fillId="4" borderId="0" xfId="1" applyNumberFormat="1" applyFont="1" applyFill="1"/>
    <xf numFmtId="167" fontId="0" fillId="4" borderId="0" xfId="0" applyNumberFormat="1" applyFill="1" applyAlignment="1">
      <alignment horizontal="right"/>
    </xf>
    <xf numFmtId="0" fontId="7" fillId="4" borderId="9" xfId="0" applyFont="1" applyFill="1" applyBorder="1"/>
    <xf numFmtId="0" fontId="7" fillId="4" borderId="10" xfId="0" applyFont="1" applyFill="1" applyBorder="1"/>
    <xf numFmtId="0" fontId="7" fillId="4" borderId="7" xfId="0" applyFont="1" applyFill="1" applyBorder="1"/>
    <xf numFmtId="167" fontId="7" fillId="4" borderId="0" xfId="0" applyNumberFormat="1" applyFont="1" applyFill="1"/>
    <xf numFmtId="10" fontId="7" fillId="4" borderId="0" xfId="5" applyNumberFormat="1" applyFont="1" applyFill="1"/>
    <xf numFmtId="164" fontId="7" fillId="4" borderId="0" xfId="1" applyFont="1" applyFill="1"/>
    <xf numFmtId="166" fontId="7" fillId="4" borderId="0" xfId="0" applyNumberFormat="1" applyFont="1" applyFill="1"/>
    <xf numFmtId="0" fontId="0" fillId="4" borderId="0" xfId="1" applyNumberFormat="1" applyFont="1" applyFill="1"/>
    <xf numFmtId="167" fontId="10" fillId="12" borderId="0" xfId="0" applyNumberFormat="1" applyFont="1" applyFill="1"/>
    <xf numFmtId="167" fontId="12" fillId="4" borderId="0" xfId="0" applyNumberFormat="1" applyFont="1" applyFill="1"/>
    <xf numFmtId="0" fontId="13" fillId="4" borderId="9" xfId="0" applyFont="1" applyFill="1" applyBorder="1" applyAlignment="1">
      <alignment horizontal="left" vertical="center" wrapText="1"/>
    </xf>
    <xf numFmtId="0" fontId="0" fillId="0" borderId="0" xfId="0" applyFill="1"/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10" fontId="0" fillId="4" borderId="0" xfId="5" applyNumberFormat="1" applyFont="1" applyFill="1"/>
    <xf numFmtId="167" fontId="13" fillId="18" borderId="7" xfId="0" applyNumberFormat="1" applyFont="1" applyFill="1" applyBorder="1"/>
    <xf numFmtId="0" fontId="13" fillId="4" borderId="9" xfId="0" applyFont="1" applyFill="1" applyBorder="1" applyAlignment="1">
      <alignment horizontal="left" vertical="center" wrapText="1"/>
    </xf>
    <xf numFmtId="167" fontId="0" fillId="0" borderId="38" xfId="0" applyNumberFormat="1" applyFill="1" applyBorder="1" applyAlignment="1">
      <alignment horizontal="right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14" fontId="4" fillId="4" borderId="35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49" fontId="11" fillId="4" borderId="0" xfId="2" applyNumberFormat="1" applyFont="1" applyFill="1" applyBorder="1" applyAlignment="1" applyProtection="1">
      <alignment horizontal="center" vertical="justify" wrapText="1"/>
      <protection locked="0"/>
    </xf>
    <xf numFmtId="49" fontId="11" fillId="4" borderId="29" xfId="2" applyNumberFormat="1" applyFont="1" applyFill="1" applyBorder="1" applyAlignment="1" applyProtection="1">
      <alignment horizontal="center" vertical="justify" wrapText="1"/>
      <protection locked="0"/>
    </xf>
    <xf numFmtId="49" fontId="11" fillId="4" borderId="29" xfId="2" applyNumberFormat="1" applyFont="1" applyFill="1" applyBorder="1" applyAlignment="1" applyProtection="1">
      <alignment horizontal="center" vertical="justify"/>
      <protection locked="0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49" fontId="11" fillId="15" borderId="11" xfId="2" applyNumberFormat="1" applyFont="1" applyFill="1" applyBorder="1" applyAlignment="1" applyProtection="1">
      <alignment horizontal="left" vertical="justify"/>
      <protection locked="0"/>
    </xf>
    <xf numFmtId="49" fontId="11" fillId="15" borderId="72" xfId="2" applyNumberFormat="1" applyFont="1" applyFill="1" applyBorder="1" applyAlignment="1" applyProtection="1">
      <alignment horizontal="left" vertical="justify"/>
      <protection locked="0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49" fontId="11" fillId="15" borderId="74" xfId="2" applyNumberFormat="1" applyFont="1" applyFill="1" applyBorder="1" applyAlignment="1" applyProtection="1">
      <alignment horizontal="left" vertical="justify"/>
      <protection locked="0"/>
    </xf>
    <xf numFmtId="49" fontId="11" fillId="15" borderId="75" xfId="2" applyNumberFormat="1" applyFont="1" applyFill="1" applyBorder="1" applyAlignment="1" applyProtection="1">
      <alignment horizontal="left" vertical="justify"/>
      <protection locked="0"/>
    </xf>
    <xf numFmtId="0" fontId="13" fillId="4" borderId="54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164" fontId="0" fillId="4" borderId="0" xfId="1" applyFont="1" applyFill="1" applyBorder="1"/>
    <xf numFmtId="10" fontId="0" fillId="4" borderId="0" xfId="0" applyNumberFormat="1" applyFill="1" applyBorder="1" applyAlignment="1">
      <alignment horizontal="right"/>
    </xf>
    <xf numFmtId="167" fontId="0" fillId="4" borderId="0" xfId="0" applyNumberFormat="1" applyFill="1" applyBorder="1" applyAlignment="1"/>
  </cellXfs>
  <cellStyles count="6">
    <cellStyle name="Millares" xfId="1" builtinId="3"/>
    <cellStyle name="Millares_Hoja1" xfId="2"/>
    <cellStyle name="Normal" xfId="0" builtinId="0"/>
    <cellStyle name="numeros de tablas" xfId="4"/>
    <cellStyle name="Porcentaje" xfId="5" builtinId="5"/>
    <cellStyle name="TITULOS FONDO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%20GESTION%202013-2014\PAGINA%20WEB\DATOS%20MOSTRADOS%20EN%20LA%20WEB\PUBLICO%20EN%20GENERAL\SEGUIMIENTO%20A%20FONDOS%20DE%20INVERSION%20(FIAFIN)\CUADRO%20DE%20CLASIFICACION%20FIAFI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-1-12 "/>
      <sheetName val="29-02-12"/>
      <sheetName val="31-03-12"/>
      <sheetName val="30-04-12"/>
      <sheetName val="31-05-12"/>
      <sheetName val="30-06-2012"/>
      <sheetName val="31-07-2012"/>
      <sheetName val="31-08-2012"/>
      <sheetName val="30-09-2012"/>
      <sheetName val="31-10-2012"/>
      <sheetName val="30-11-2012"/>
      <sheetName val="31-12-2012"/>
      <sheetName val="31-01-2013"/>
      <sheetName val="28-02-2013"/>
      <sheetName val="31-03-2013"/>
      <sheetName val="30-04-2013"/>
      <sheetName val="31-05-2013"/>
      <sheetName val="30-06-2013"/>
      <sheetName val="31-07-2013"/>
      <sheetName val="31-08-2013"/>
      <sheetName val="30-09-2013"/>
      <sheetName val="31-10-2013"/>
      <sheetName val="30-11-2013"/>
      <sheetName val="31-12-2013"/>
      <sheetName val="31-1-2014"/>
      <sheetName val="28-2-2014"/>
      <sheetName val="31-3-2014"/>
      <sheetName val="30-4-2014"/>
      <sheetName val="31-5-2014"/>
      <sheetName val="30-6-2014"/>
      <sheetName val="31-7-2014"/>
      <sheetName val="31-8-2014"/>
      <sheetName val="30-9-2014"/>
      <sheetName val="31-10-2014"/>
      <sheetName val="30-11-2014"/>
      <sheetName val="31-12-2014"/>
      <sheetName val="31-01-2015 "/>
      <sheetName val="28-02-2015 "/>
      <sheetName val="31-03-2015"/>
      <sheetName val="30-04-2015 "/>
      <sheetName val="31-05-2015"/>
      <sheetName val="30-06-2015 "/>
      <sheetName val="31-07-2015"/>
      <sheetName val="31-08-2015 "/>
      <sheetName val="30-09-2015"/>
      <sheetName val="31-10-201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G122"/>
  <sheetViews>
    <sheetView tabSelected="1" zoomScale="91" zoomScaleNormal="91" workbookViewId="0">
      <pane xSplit="3" ySplit="10" topLeftCell="UF110" activePane="bottomRight" state="frozen"/>
      <selection pane="topRight" activeCell="D1" sqref="D1"/>
      <selection pane="bottomLeft" activeCell="A11" sqref="A11"/>
      <selection pane="bottomRight" activeCell="UG113" sqref="UG113"/>
    </sheetView>
  </sheetViews>
  <sheetFormatPr baseColWidth="10" defaultRowHeight="15" x14ac:dyDescent="0.25"/>
  <cols>
    <col min="1" max="1" width="8.85546875" style="1" customWidth="1"/>
    <col min="2" max="2" width="11.42578125" style="2"/>
    <col min="3" max="3" width="44.7109375" style="1" customWidth="1"/>
    <col min="4" max="4" width="15.7109375" style="1" customWidth="1"/>
    <col min="5" max="5" width="17.140625" style="1" customWidth="1"/>
    <col min="6" max="6" width="15.140625" style="1" customWidth="1"/>
    <col min="7" max="7" width="15.28515625" style="1" customWidth="1"/>
    <col min="8" max="8" width="16.42578125" style="1" customWidth="1"/>
    <col min="9" max="9" width="13.7109375" style="1" customWidth="1"/>
    <col min="10" max="10" width="17.140625" style="1" customWidth="1"/>
    <col min="11" max="12" width="15.140625" style="1" customWidth="1"/>
    <col min="13" max="13" width="16.42578125" style="1" customWidth="1"/>
    <col min="14" max="14" width="13.7109375" style="1" customWidth="1"/>
    <col min="15" max="15" width="17.140625" style="1" customWidth="1"/>
    <col min="16" max="16" width="15.140625" style="1" customWidth="1"/>
    <col min="17" max="18" width="16.42578125" style="1" customWidth="1"/>
    <col min="19" max="19" width="13.7109375" style="1" customWidth="1"/>
    <col min="20" max="20" width="17.140625" style="1" customWidth="1"/>
    <col min="21" max="21" width="15.140625" style="1" customWidth="1"/>
    <col min="22" max="23" width="16.42578125" style="1" customWidth="1"/>
    <col min="24" max="24" width="13.7109375" style="1" customWidth="1"/>
    <col min="25" max="25" width="17.140625" style="1" customWidth="1"/>
    <col min="26" max="26" width="15.140625" style="1" customWidth="1"/>
    <col min="27" max="28" width="16.42578125" style="3" customWidth="1"/>
    <col min="29" max="29" width="13.7109375" style="1" customWidth="1"/>
    <col min="30" max="30" width="17.140625" style="1" customWidth="1"/>
    <col min="31" max="31" width="15.140625" style="1" customWidth="1"/>
    <col min="32" max="33" width="16.42578125" style="1" customWidth="1"/>
    <col min="34" max="34" width="13.7109375" style="1" customWidth="1"/>
    <col min="35" max="35" width="17.140625" style="1" customWidth="1"/>
    <col min="36" max="36" width="15.140625" style="1" customWidth="1"/>
    <col min="37" max="38" width="16.42578125" style="1" customWidth="1"/>
    <col min="39" max="39" width="16.5703125" style="1" customWidth="1"/>
    <col min="40" max="40" width="15" style="1" bestFit="1" customWidth="1"/>
    <col min="41" max="42" width="15.140625" style="1" customWidth="1"/>
    <col min="43" max="43" width="16" style="1" bestFit="1" customWidth="1"/>
    <col min="44" max="44" width="16" style="1" customWidth="1"/>
    <col min="45" max="45" width="16.5703125" style="1" customWidth="1"/>
    <col min="46" max="46" width="14.85546875" style="1" customWidth="1"/>
    <col min="47" max="47" width="15.140625" style="1" customWidth="1"/>
    <col min="48" max="48" width="14.28515625" style="1" customWidth="1"/>
    <col min="49" max="49" width="16" style="1" customWidth="1"/>
    <col min="50" max="50" width="16.5703125" style="1" customWidth="1"/>
    <col min="51" max="51" width="14.85546875" style="1" customWidth="1"/>
    <col min="52" max="52" width="15.140625" style="1" customWidth="1"/>
    <col min="53" max="53" width="16" style="1" customWidth="1"/>
    <col min="54" max="54" width="16.140625" style="1" customWidth="1"/>
    <col min="55" max="55" width="16.5703125" style="1" customWidth="1"/>
    <col min="56" max="56" width="16.140625" style="4" customWidth="1"/>
    <col min="57" max="57" width="15.140625" style="1" customWidth="1"/>
    <col min="58" max="58" width="14.5703125" style="1" customWidth="1"/>
    <col min="59" max="59" width="16" style="1" customWidth="1"/>
    <col min="60" max="60" width="16.5703125" style="1" customWidth="1"/>
    <col min="61" max="61" width="16.140625" style="1" customWidth="1"/>
    <col min="62" max="62" width="15.140625" style="1" customWidth="1"/>
    <col min="63" max="63" width="14.5703125" style="1" customWidth="1"/>
    <col min="64" max="64" width="16" style="1" customWidth="1"/>
    <col min="65" max="65" width="16.5703125" style="1" customWidth="1"/>
    <col min="66" max="66" width="16.140625" style="1" customWidth="1"/>
    <col min="67" max="67" width="15.140625" style="1" customWidth="1"/>
    <col min="68" max="68" width="14.5703125" style="1" customWidth="1"/>
    <col min="69" max="69" width="16" style="1" customWidth="1"/>
    <col min="70" max="70" width="16.5703125" style="1" customWidth="1"/>
    <col min="71" max="71" width="16.140625" style="1" customWidth="1"/>
    <col min="72" max="72" width="15.140625" style="1" customWidth="1"/>
    <col min="73" max="73" width="14.5703125" style="1" customWidth="1"/>
    <col min="74" max="74" width="16" style="1" customWidth="1"/>
    <col min="75" max="75" width="16.5703125" style="1" customWidth="1"/>
    <col min="76" max="76" width="16.140625" style="1" customWidth="1"/>
    <col min="77" max="77" width="15.140625" style="1" customWidth="1"/>
    <col min="78" max="78" width="14.5703125" style="1" customWidth="1"/>
    <col min="79" max="79" width="16" style="1" customWidth="1"/>
    <col min="80" max="80" width="16.5703125" style="1" customWidth="1"/>
    <col min="81" max="81" width="16.140625" style="1" customWidth="1"/>
    <col min="82" max="82" width="15.140625" style="1" customWidth="1"/>
    <col min="83" max="83" width="14.5703125" style="1" customWidth="1"/>
    <col min="84" max="84" width="16" style="1" customWidth="1"/>
    <col min="85" max="85" width="18.140625" style="1" customWidth="1"/>
    <col min="86" max="86" width="16.140625" style="1" customWidth="1"/>
    <col min="87" max="87" width="15.140625" style="1" customWidth="1"/>
    <col min="88" max="88" width="14.5703125" style="1" customWidth="1"/>
    <col min="89" max="89" width="16" style="1" customWidth="1"/>
    <col min="90" max="90" width="16.5703125" style="1" customWidth="1"/>
    <col min="91" max="91" width="16.140625" style="1" customWidth="1"/>
    <col min="92" max="92" width="15.140625" style="1" customWidth="1"/>
    <col min="93" max="93" width="14.5703125" style="1" customWidth="1"/>
    <col min="94" max="94" width="16" style="1" customWidth="1"/>
    <col min="95" max="95" width="16.5703125" style="1" customWidth="1"/>
    <col min="96" max="96" width="16.140625" style="1" customWidth="1"/>
    <col min="97" max="97" width="15.140625" style="1" customWidth="1"/>
    <col min="98" max="98" width="14.5703125" style="1" customWidth="1"/>
    <col min="99" max="99" width="18.42578125" style="1" customWidth="1"/>
    <col min="100" max="100" width="16.5703125" style="1" customWidth="1"/>
    <col min="101" max="101" width="16.140625" style="1" bestFit="1" customWidth="1"/>
    <col min="102" max="102" width="16.5703125" style="1" customWidth="1"/>
    <col min="103" max="103" width="14.5703125" style="1" customWidth="1"/>
    <col min="104" max="104" width="16" style="1" bestFit="1" customWidth="1"/>
    <col min="105" max="105" width="17.28515625" style="1" customWidth="1"/>
    <col min="106" max="106" width="12.85546875" style="1" customWidth="1"/>
    <col min="107" max="107" width="21.42578125" style="1" customWidth="1"/>
    <col min="108" max="108" width="17.5703125" style="1" bestFit="1" customWidth="1"/>
    <col min="109" max="109" width="11.42578125" style="1"/>
    <col min="110" max="110" width="19.7109375" style="1" customWidth="1"/>
    <col min="111" max="111" width="11.42578125" style="1"/>
    <col min="112" max="112" width="21.42578125" style="1" customWidth="1"/>
    <col min="113" max="113" width="17.5703125" style="1" bestFit="1" customWidth="1"/>
    <col min="114" max="114" width="11.42578125" style="1"/>
    <col min="115" max="115" width="19.7109375" style="1" customWidth="1"/>
    <col min="116" max="116" width="11.42578125" style="1"/>
    <col min="117" max="117" width="21.42578125" style="1" customWidth="1"/>
    <col min="118" max="118" width="17.5703125" style="1" bestFit="1" customWidth="1"/>
    <col min="119" max="119" width="11.42578125" style="1"/>
    <col min="120" max="120" width="19.7109375" style="1" customWidth="1"/>
    <col min="121" max="121" width="11.42578125" style="1"/>
    <col min="122" max="122" width="21.42578125" style="1" customWidth="1"/>
    <col min="123" max="123" width="17.5703125" style="1" bestFit="1" customWidth="1"/>
    <col min="124" max="124" width="11.42578125" style="1"/>
    <col min="125" max="125" width="19.7109375" style="1" customWidth="1"/>
    <col min="126" max="126" width="11.42578125" style="1"/>
    <col min="127" max="127" width="21.42578125" style="1" customWidth="1"/>
    <col min="128" max="128" width="17.5703125" style="1" bestFit="1" customWidth="1"/>
    <col min="129" max="129" width="11.42578125" style="1"/>
    <col min="130" max="130" width="19.7109375" style="1" customWidth="1"/>
    <col min="131" max="131" width="11.42578125" style="1"/>
    <col min="132" max="132" width="23" style="1" customWidth="1"/>
    <col min="133" max="133" width="17.5703125" style="1" bestFit="1" customWidth="1"/>
    <col min="134" max="134" width="11.42578125" style="1"/>
    <col min="135" max="135" width="19.7109375" style="1" customWidth="1"/>
    <col min="136" max="136" width="11.42578125" style="1"/>
    <col min="137" max="137" width="21.42578125" style="1" customWidth="1"/>
    <col min="138" max="138" width="17.5703125" style="1" bestFit="1" customWidth="1"/>
    <col min="139" max="139" width="11.42578125" style="1"/>
    <col min="140" max="140" width="19.7109375" style="1" customWidth="1"/>
    <col min="141" max="141" width="11.42578125" style="1"/>
    <col min="142" max="142" width="22.85546875" style="1" customWidth="1"/>
    <col min="143" max="143" width="17.5703125" style="1" bestFit="1" customWidth="1"/>
    <col min="144" max="144" width="12.42578125" style="1" customWidth="1"/>
    <col min="145" max="145" width="19.7109375" style="1" customWidth="1"/>
    <col min="146" max="146" width="11.42578125" style="1"/>
    <col min="147" max="147" width="22.85546875" style="1" customWidth="1"/>
    <col min="148" max="148" width="17.5703125" style="1" bestFit="1" customWidth="1"/>
    <col min="149" max="149" width="12.42578125" style="1" customWidth="1"/>
    <col min="150" max="150" width="19.7109375" style="1" customWidth="1"/>
    <col min="151" max="151" width="14.7109375" style="1" bestFit="1" customWidth="1"/>
    <col min="152" max="152" width="15.85546875" style="1" customWidth="1"/>
    <col min="153" max="153" width="15" style="1" bestFit="1" customWidth="1"/>
    <col min="154" max="154" width="15.85546875" style="1" customWidth="1"/>
    <col min="155" max="155" width="13.5703125" style="1" bestFit="1" customWidth="1"/>
    <col min="156" max="156" width="16.85546875" style="1" customWidth="1"/>
    <col min="157" max="157" width="14.7109375" style="1" bestFit="1" customWidth="1"/>
    <col min="158" max="158" width="11.42578125" style="1"/>
    <col min="159" max="159" width="15" style="1" bestFit="1" customWidth="1"/>
    <col min="160" max="160" width="18.42578125" style="1" customWidth="1"/>
    <col min="161" max="161" width="12.28515625" style="1" customWidth="1"/>
    <col min="162" max="162" width="18.140625" style="1" bestFit="1" customWidth="1"/>
    <col min="163" max="163" width="15.28515625" style="1" customWidth="1"/>
    <col min="164" max="164" width="13.140625" style="1" customWidth="1"/>
    <col min="165" max="165" width="17.5703125" style="1" customWidth="1"/>
    <col min="166" max="166" width="17.7109375" style="1" customWidth="1"/>
    <col min="167" max="167" width="12" style="1" customWidth="1"/>
    <col min="168" max="168" width="18.5703125" style="1" customWidth="1"/>
    <col min="169" max="169" width="15.140625" style="1" customWidth="1"/>
    <col min="170" max="170" width="15.28515625" style="1" customWidth="1"/>
    <col min="171" max="171" width="18" style="1" customWidth="1"/>
    <col min="172" max="172" width="17.7109375" style="1" customWidth="1"/>
    <col min="173" max="173" width="12" style="1" customWidth="1"/>
    <col min="174" max="174" width="17.140625" style="1" customWidth="1"/>
    <col min="175" max="175" width="20" style="1" customWidth="1"/>
    <col min="176" max="176" width="14.5703125" style="1" customWidth="1"/>
    <col min="177" max="177" width="15.140625" style="1" customWidth="1"/>
    <col min="178" max="178" width="17.7109375" style="1" customWidth="1"/>
    <col min="179" max="179" width="15.5703125" style="1" customWidth="1"/>
    <col min="180" max="180" width="14.85546875" style="1" customWidth="1"/>
    <col min="181" max="181" width="13.28515625" style="1" customWidth="1"/>
    <col min="182" max="182" width="15.5703125" style="1" customWidth="1"/>
    <col min="183" max="183" width="17" style="1" customWidth="1"/>
    <col min="184" max="184" width="17.42578125" style="1" customWidth="1"/>
    <col min="185" max="185" width="16" style="1" customWidth="1"/>
    <col min="186" max="186" width="14.5703125" style="1" customWidth="1"/>
    <col min="187" max="187" width="14.28515625" style="1" customWidth="1"/>
    <col min="188" max="188" width="15.5703125" style="1" customWidth="1"/>
    <col min="189" max="189" width="18.85546875" style="1" customWidth="1"/>
    <col min="190" max="190" width="17.42578125" style="1" customWidth="1"/>
    <col min="191" max="191" width="16" style="1" customWidth="1"/>
    <col min="192" max="192" width="14.5703125" style="1" customWidth="1"/>
    <col min="193" max="193" width="14.28515625" style="1" customWidth="1"/>
    <col min="194" max="194" width="15.5703125" style="1" customWidth="1"/>
    <col min="195" max="195" width="17" style="1" customWidth="1"/>
    <col min="196" max="196" width="17.42578125" style="1" customWidth="1"/>
    <col min="197" max="197" width="16" style="1" customWidth="1"/>
    <col min="198" max="198" width="14.5703125" style="1" customWidth="1"/>
    <col min="199" max="199" width="14.28515625" style="1" customWidth="1"/>
    <col min="200" max="200" width="15.5703125" style="1" customWidth="1"/>
    <col min="201" max="201" width="19" style="1" customWidth="1"/>
    <col min="202" max="202" width="17.42578125" style="1" customWidth="1"/>
    <col min="203" max="203" width="16" style="1" customWidth="1"/>
    <col min="204" max="204" width="16.140625" style="1" customWidth="1"/>
    <col min="205" max="205" width="14.28515625" style="1" customWidth="1"/>
    <col min="206" max="206" width="15.5703125" style="1" customWidth="1"/>
    <col min="207" max="207" width="19" style="1" customWidth="1"/>
    <col min="208" max="208" width="17.42578125" style="1" customWidth="1"/>
    <col min="209" max="209" width="16" style="1" customWidth="1"/>
    <col min="210" max="210" width="18.85546875" style="7" customWidth="1"/>
    <col min="211" max="211" width="14.28515625" style="1" customWidth="1"/>
    <col min="212" max="212" width="15.5703125" style="1" customWidth="1"/>
    <col min="213" max="213" width="18.85546875" style="1" customWidth="1"/>
    <col min="214" max="214" width="17.42578125" style="1" customWidth="1"/>
    <col min="215" max="215" width="16" style="1" customWidth="1"/>
    <col min="216" max="216" width="18.85546875" style="7" customWidth="1"/>
    <col min="217" max="217" width="14.28515625" style="1" customWidth="1"/>
    <col min="218" max="218" width="15.5703125" style="1" customWidth="1"/>
    <col min="219" max="219" width="18.5703125" style="1" customWidth="1"/>
    <col min="220" max="220" width="17.42578125" style="1" customWidth="1"/>
    <col min="221" max="221" width="16" style="1" customWidth="1"/>
    <col min="222" max="222" width="18.85546875" style="7" customWidth="1"/>
    <col min="223" max="223" width="14.28515625" style="1" customWidth="1"/>
    <col min="224" max="224" width="15.5703125" style="1" customWidth="1"/>
    <col min="225" max="225" width="17" style="1" customWidth="1"/>
    <col min="226" max="226" width="17.42578125" style="1" customWidth="1"/>
    <col min="227" max="227" width="16" style="1" customWidth="1"/>
    <col min="228" max="228" width="18.85546875" style="7" customWidth="1"/>
    <col min="229" max="229" width="14.28515625" style="1" customWidth="1"/>
    <col min="230" max="230" width="15.5703125" style="1" customWidth="1"/>
    <col min="231" max="231" width="17" style="1" customWidth="1"/>
    <col min="232" max="232" width="17.42578125" style="1" customWidth="1"/>
    <col min="233" max="233" width="16" style="1" customWidth="1"/>
    <col min="234" max="234" width="18.85546875" style="7" customWidth="1"/>
    <col min="235" max="235" width="14.28515625" style="1" customWidth="1"/>
    <col min="236" max="236" width="15.5703125" style="1" customWidth="1"/>
    <col min="237" max="237" width="17" style="1" customWidth="1"/>
    <col min="238" max="238" width="17.42578125" style="1" customWidth="1"/>
    <col min="239" max="239" width="16" style="1" customWidth="1"/>
    <col min="240" max="240" width="18.85546875" style="7" customWidth="1"/>
    <col min="241" max="241" width="14.28515625" style="1" customWidth="1"/>
    <col min="242" max="242" width="15.5703125" style="1" customWidth="1"/>
    <col min="243" max="243" width="17" style="1" customWidth="1"/>
    <col min="244" max="244" width="17.42578125" style="1" customWidth="1"/>
    <col min="245" max="245" width="16" style="1" customWidth="1"/>
    <col min="246" max="246" width="18.85546875" style="7" customWidth="1"/>
    <col min="247" max="247" width="14.28515625" style="1" customWidth="1"/>
    <col min="248" max="248" width="15.5703125" style="1" customWidth="1"/>
    <col min="249" max="249" width="17" style="1" customWidth="1"/>
    <col min="250" max="250" width="17.42578125" style="1" customWidth="1"/>
    <col min="251" max="251" width="16" style="1" customWidth="1"/>
    <col min="252" max="252" width="18.85546875" style="7" customWidth="1"/>
    <col min="253" max="253" width="14.28515625" style="1" customWidth="1"/>
    <col min="254" max="254" width="15.5703125" style="1" customWidth="1"/>
    <col min="255" max="255" width="17" style="1" customWidth="1"/>
    <col min="256" max="256" width="17.42578125" style="1" customWidth="1"/>
    <col min="257" max="257" width="16" style="1" customWidth="1"/>
    <col min="258" max="258" width="18.85546875" style="7" customWidth="1"/>
    <col min="259" max="259" width="14.28515625" style="1" customWidth="1"/>
    <col min="260" max="260" width="15.5703125" style="1" customWidth="1"/>
    <col min="261" max="261" width="17" style="1" customWidth="1"/>
    <col min="262" max="262" width="17.42578125" style="1" customWidth="1"/>
    <col min="263" max="263" width="16" style="1" customWidth="1"/>
    <col min="264" max="264" width="18.85546875" style="7" customWidth="1"/>
    <col min="265" max="265" width="14.28515625" style="1" customWidth="1"/>
    <col min="266" max="266" width="15.5703125" style="1" customWidth="1"/>
    <col min="267" max="267" width="17" style="1" customWidth="1"/>
    <col min="268" max="268" width="17.42578125" style="1" customWidth="1"/>
    <col min="269" max="269" width="16" style="1" customWidth="1"/>
    <col min="270" max="270" width="18.85546875" style="7" customWidth="1"/>
    <col min="271" max="271" width="14.28515625" style="1" customWidth="1"/>
    <col min="272" max="272" width="15.5703125" style="1" customWidth="1"/>
    <col min="273" max="273" width="17" style="1" customWidth="1"/>
    <col min="274" max="274" width="17.42578125" style="1" customWidth="1"/>
    <col min="275" max="275" width="16" style="1" customWidth="1"/>
    <col min="276" max="276" width="18.85546875" style="7" customWidth="1"/>
    <col min="277" max="277" width="14.28515625" style="1" customWidth="1"/>
    <col min="278" max="278" width="15.5703125" style="1" customWidth="1"/>
    <col min="279" max="279" width="17" style="1" customWidth="1"/>
    <col min="280" max="280" width="17.42578125" style="1" customWidth="1"/>
    <col min="281" max="281" width="16" style="1" customWidth="1"/>
    <col min="282" max="282" width="18.85546875" style="7" customWidth="1"/>
    <col min="283" max="283" width="14.28515625" style="1" customWidth="1"/>
    <col min="284" max="284" width="15.5703125" style="1" customWidth="1"/>
    <col min="285" max="285" width="17" style="1" customWidth="1"/>
    <col min="286" max="286" width="17.42578125" style="1" customWidth="1"/>
    <col min="287" max="287" width="16" style="1" customWidth="1"/>
    <col min="288" max="288" width="18.85546875" style="7" customWidth="1"/>
    <col min="289" max="289" width="14.28515625" style="1" customWidth="1"/>
    <col min="290" max="290" width="15.5703125" style="1" customWidth="1"/>
    <col min="291" max="291" width="17" style="1" customWidth="1"/>
    <col min="292" max="292" width="17.42578125" style="1" customWidth="1"/>
    <col min="293" max="293" width="16" style="1" customWidth="1"/>
    <col min="294" max="294" width="18.85546875" style="7" customWidth="1"/>
    <col min="295" max="295" width="14.28515625" style="1" customWidth="1"/>
    <col min="296" max="296" width="15.5703125" style="1" customWidth="1"/>
    <col min="297" max="297" width="17" style="1" customWidth="1"/>
    <col min="298" max="298" width="17.42578125" style="1" customWidth="1"/>
    <col min="299" max="299" width="16" style="1" customWidth="1"/>
    <col min="300" max="300" width="18.85546875" style="7" customWidth="1"/>
    <col min="301" max="301" width="14.28515625" style="1" customWidth="1"/>
    <col min="302" max="302" width="15.5703125" style="1" customWidth="1"/>
    <col min="303" max="303" width="17" style="1" customWidth="1"/>
    <col min="304" max="304" width="17.42578125" style="1" customWidth="1"/>
    <col min="305" max="305" width="16" style="1" customWidth="1"/>
    <col min="306" max="306" width="18.85546875" style="7" customWidth="1"/>
    <col min="307" max="307" width="14.28515625" style="1" customWidth="1"/>
    <col min="308" max="308" width="15.5703125" style="1" customWidth="1"/>
    <col min="309" max="309" width="17" style="1" customWidth="1"/>
    <col min="310" max="310" width="17.42578125" style="1" customWidth="1"/>
    <col min="311" max="311" width="16" style="1" customWidth="1"/>
    <col min="312" max="312" width="18.85546875" style="7" customWidth="1"/>
    <col min="313" max="313" width="14.28515625" style="1" customWidth="1"/>
    <col min="314" max="314" width="16.28515625" style="1" customWidth="1"/>
    <col min="315" max="315" width="14.5703125" style="1" bestFit="1" customWidth="1"/>
    <col min="316" max="316" width="17.5703125" style="1" customWidth="1"/>
    <col min="317" max="317" width="15.28515625" style="1" customWidth="1"/>
    <col min="318" max="318" width="17.7109375" style="1" customWidth="1"/>
    <col min="319" max="319" width="13.7109375" style="1" customWidth="1"/>
    <col min="320" max="320" width="12.7109375" style="1" customWidth="1"/>
    <col min="321" max="321" width="13.85546875" style="1" customWidth="1"/>
    <col min="322" max="322" width="16.42578125" style="1" customWidth="1"/>
    <col min="323" max="323" width="13.42578125" style="1" customWidth="1"/>
    <col min="324" max="324" width="15.42578125" style="1" customWidth="1"/>
    <col min="325" max="325" width="14.140625" style="1" customWidth="1"/>
    <col min="326" max="326" width="11.42578125" style="1"/>
    <col min="327" max="327" width="17.140625" style="1" customWidth="1"/>
    <col min="328" max="328" width="16" style="1" customWidth="1"/>
    <col min="329" max="329" width="14.28515625" style="1" customWidth="1"/>
    <col min="330" max="330" width="16.7109375" style="1" customWidth="1"/>
    <col min="331" max="331" width="11.42578125" style="1"/>
    <col min="332" max="332" width="14.28515625" style="1" customWidth="1"/>
    <col min="333" max="333" width="16.28515625" style="1" customWidth="1"/>
    <col min="334" max="334" width="16.140625" style="1" customWidth="1"/>
    <col min="335" max="335" width="14.140625" style="1" customWidth="1"/>
    <col min="336" max="336" width="15.5703125" style="1" customWidth="1"/>
    <col min="337" max="337" width="12.42578125" style="1" customWidth="1"/>
    <col min="338" max="338" width="15" style="1" customWidth="1"/>
    <col min="339" max="339" width="18.42578125" style="1" bestFit="1" customWidth="1"/>
    <col min="340" max="340" width="16.42578125" style="1" customWidth="1"/>
    <col min="341" max="341" width="14.5703125" style="1" customWidth="1"/>
    <col min="342" max="342" width="14.140625" style="1" customWidth="1"/>
    <col min="343" max="343" width="15.7109375" style="1" customWidth="1"/>
    <col min="344" max="344" width="15.28515625" style="1" customWidth="1"/>
    <col min="345" max="345" width="15" style="1" customWidth="1"/>
    <col min="346" max="346" width="16.140625" style="1" customWidth="1"/>
    <col min="347" max="347" width="16.28515625" style="1" customWidth="1"/>
    <col min="348" max="348" width="16.42578125" style="1" customWidth="1"/>
    <col min="349" max="349" width="15" style="1" customWidth="1"/>
    <col min="350" max="350" width="14.85546875" style="1" customWidth="1"/>
    <col min="351" max="351" width="14.28515625" style="1" customWidth="1"/>
    <col min="352" max="352" width="16.7109375" style="1" customWidth="1"/>
    <col min="353" max="353" width="16.42578125" style="1" customWidth="1"/>
    <col min="354" max="354" width="16.5703125" style="1" customWidth="1"/>
    <col min="355" max="355" width="14.42578125" style="1" customWidth="1"/>
    <col min="356" max="356" width="14.28515625" style="1" customWidth="1"/>
    <col min="357" max="357" width="14.42578125" style="1" customWidth="1"/>
    <col min="358" max="358" width="17.28515625" style="1" customWidth="1"/>
    <col min="359" max="359" width="17.42578125" style="1" customWidth="1"/>
    <col min="360" max="360" width="16.5703125" style="1" customWidth="1"/>
    <col min="361" max="361" width="12.28515625" style="1" customWidth="1"/>
    <col min="362" max="362" width="14.28515625" style="1" customWidth="1"/>
    <col min="363" max="363" width="14.85546875" style="1" customWidth="1"/>
    <col min="364" max="364" width="17.28515625" style="1" customWidth="1"/>
    <col min="365" max="365" width="17.42578125" style="1" customWidth="1"/>
    <col min="366" max="366" width="16.5703125" style="1" customWidth="1"/>
    <col min="367" max="367" width="12.28515625" style="1" customWidth="1"/>
    <col min="368" max="368" width="14.28515625" style="1" customWidth="1"/>
    <col min="369" max="369" width="14.85546875" style="1" customWidth="1"/>
    <col min="370" max="370" width="17.28515625" style="1" customWidth="1"/>
    <col min="371" max="371" width="17.42578125" style="1" customWidth="1"/>
    <col min="372" max="372" width="16.5703125" style="1" customWidth="1"/>
    <col min="373" max="373" width="14.42578125" style="1" customWidth="1"/>
    <col min="374" max="374" width="14.28515625" style="1" customWidth="1"/>
    <col min="375" max="375" width="14.85546875" style="1" customWidth="1"/>
    <col min="376" max="376" width="17.28515625" style="1" customWidth="1"/>
    <col min="377" max="377" width="17.42578125" style="1" customWidth="1"/>
    <col min="378" max="378" width="16.5703125" style="1" customWidth="1"/>
    <col min="379" max="379" width="14" style="1" customWidth="1"/>
    <col min="380" max="380" width="14.28515625" style="1" customWidth="1"/>
    <col min="381" max="381" width="14.85546875" style="1" customWidth="1"/>
    <col min="382" max="382" width="17.28515625" style="1" customWidth="1"/>
    <col min="383" max="383" width="17.42578125" style="1" customWidth="1"/>
    <col min="384" max="384" width="16.5703125" style="1" customWidth="1"/>
    <col min="385" max="385" width="15" style="1" customWidth="1"/>
    <col min="386" max="386" width="14.28515625" style="1" customWidth="1"/>
    <col min="387" max="387" width="14.85546875" style="1" customWidth="1"/>
    <col min="388" max="388" width="17.28515625" style="1" customWidth="1"/>
    <col min="389" max="389" width="17.42578125" style="1" customWidth="1"/>
    <col min="390" max="390" width="16.5703125" style="1" customWidth="1"/>
    <col min="391" max="391" width="15" style="1" customWidth="1"/>
    <col min="392" max="392" width="14.28515625" style="1" customWidth="1"/>
    <col min="393" max="393" width="14.85546875" style="1" customWidth="1"/>
    <col min="394" max="394" width="17.28515625" style="1" customWidth="1"/>
    <col min="395" max="395" width="17.42578125" style="1" customWidth="1"/>
    <col min="396" max="396" width="16.5703125" style="1" customWidth="1"/>
    <col min="397" max="397" width="15" style="1" customWidth="1"/>
    <col min="398" max="398" width="14.28515625" style="1" customWidth="1"/>
    <col min="399" max="399" width="14.85546875" style="1" customWidth="1"/>
    <col min="400" max="400" width="17.28515625" style="1" customWidth="1"/>
    <col min="401" max="401" width="17.42578125" style="1" customWidth="1"/>
    <col min="402" max="402" width="16.5703125" style="1" customWidth="1"/>
    <col min="403" max="403" width="15" style="1" customWidth="1"/>
    <col min="404" max="404" width="14.28515625" style="1" customWidth="1"/>
    <col min="405" max="405" width="14.85546875" style="1" customWidth="1"/>
    <col min="406" max="406" width="17.28515625" style="1" customWidth="1"/>
    <col min="407" max="407" width="17.42578125" style="1" customWidth="1"/>
    <col min="408" max="408" width="16.5703125" style="1" customWidth="1"/>
    <col min="409" max="409" width="15" style="1" customWidth="1"/>
    <col min="410" max="410" width="14.28515625" style="1" customWidth="1"/>
    <col min="411" max="411" width="14.85546875" style="1" customWidth="1"/>
    <col min="412" max="412" width="17.28515625" style="1" customWidth="1"/>
    <col min="413" max="413" width="17.42578125" style="1" customWidth="1"/>
    <col min="414" max="414" width="16.5703125" style="1" customWidth="1"/>
    <col min="415" max="415" width="15" style="1" customWidth="1"/>
    <col min="416" max="416" width="14.28515625" style="1" customWidth="1"/>
    <col min="417" max="417" width="14.85546875" style="1" customWidth="1"/>
    <col min="418" max="418" width="17.28515625" style="1" customWidth="1"/>
    <col min="419" max="419" width="17.42578125" style="1" customWidth="1"/>
    <col min="420" max="420" width="16.5703125" style="1" customWidth="1"/>
    <col min="421" max="421" width="15" style="1" customWidth="1"/>
    <col min="422" max="422" width="14.28515625" style="1" customWidth="1"/>
    <col min="423" max="423" width="14.85546875" style="1" customWidth="1"/>
    <col min="424" max="424" width="17.28515625" style="1" customWidth="1"/>
    <col min="425" max="425" width="17.42578125" style="1" customWidth="1"/>
    <col min="426" max="426" width="16.5703125" style="1" customWidth="1"/>
    <col min="427" max="427" width="15" style="1" customWidth="1"/>
    <col min="428" max="428" width="14.28515625" style="1" customWidth="1"/>
    <col min="429" max="429" width="14.85546875" style="1" customWidth="1"/>
    <col min="430" max="430" width="17.28515625" style="1" customWidth="1"/>
    <col min="431" max="431" width="17.42578125" style="1" customWidth="1"/>
    <col min="432" max="432" width="16.5703125" style="1" customWidth="1"/>
    <col min="433" max="433" width="15" style="1" customWidth="1"/>
    <col min="434" max="434" width="14.28515625" style="1" customWidth="1"/>
    <col min="435" max="435" width="14.85546875" style="1" customWidth="1"/>
    <col min="436" max="436" width="17.28515625" style="1" customWidth="1"/>
    <col min="437" max="437" width="17.42578125" style="1" customWidth="1"/>
    <col min="438" max="438" width="16.5703125" style="1" customWidth="1"/>
    <col min="439" max="439" width="15" style="1" customWidth="1"/>
    <col min="440" max="440" width="14.28515625" style="1" customWidth="1"/>
    <col min="441" max="441" width="14.85546875" style="1" customWidth="1"/>
    <col min="442" max="442" width="17.28515625" style="1" customWidth="1"/>
    <col min="443" max="443" width="17.42578125" style="1" customWidth="1"/>
    <col min="444" max="444" width="16.5703125" style="1" customWidth="1"/>
    <col min="445" max="445" width="15" style="1" customWidth="1"/>
    <col min="446" max="446" width="14.28515625" style="1" customWidth="1"/>
    <col min="447" max="447" width="14.85546875" style="1" customWidth="1"/>
    <col min="448" max="448" width="17.28515625" style="1" customWidth="1"/>
    <col min="449" max="449" width="17.42578125" style="1" customWidth="1"/>
    <col min="450" max="450" width="16.5703125" style="1" customWidth="1"/>
    <col min="451" max="451" width="15" style="1" customWidth="1"/>
    <col min="452" max="452" width="14.28515625" style="1" customWidth="1"/>
    <col min="453" max="453" width="14.85546875" style="1" customWidth="1"/>
    <col min="454" max="454" width="17.28515625" style="1" customWidth="1"/>
    <col min="455" max="455" width="17.42578125" style="1" customWidth="1"/>
    <col min="456" max="456" width="16.5703125" style="1" customWidth="1"/>
    <col min="457" max="457" width="15" style="1" customWidth="1"/>
    <col min="458" max="458" width="14.28515625" style="1" customWidth="1"/>
    <col min="459" max="459" width="14.85546875" style="1" customWidth="1"/>
    <col min="460" max="460" width="17.28515625" style="1" customWidth="1"/>
    <col min="461" max="461" width="17.42578125" style="1" customWidth="1"/>
    <col min="462" max="462" width="16.5703125" style="1" customWidth="1"/>
    <col min="463" max="463" width="15" style="1" customWidth="1"/>
    <col min="464" max="464" width="14.28515625" style="1" customWidth="1"/>
    <col min="465" max="465" width="14.85546875" style="1" customWidth="1"/>
    <col min="466" max="466" width="17.28515625" style="1" customWidth="1"/>
    <col min="467" max="467" width="17.42578125" style="1" customWidth="1"/>
    <col min="468" max="468" width="16.5703125" style="1" customWidth="1"/>
    <col min="469" max="469" width="15" style="1" customWidth="1"/>
    <col min="470" max="470" width="14.28515625" style="1" customWidth="1"/>
    <col min="471" max="471" width="14.85546875" style="1" customWidth="1"/>
    <col min="472" max="472" width="17.28515625" style="1" customWidth="1"/>
    <col min="473" max="473" width="17.42578125" style="1" customWidth="1"/>
    <col min="474" max="474" width="16.5703125" style="1" customWidth="1"/>
    <col min="475" max="475" width="15" style="1" customWidth="1"/>
    <col min="476" max="476" width="14.28515625" style="1" customWidth="1"/>
    <col min="477" max="477" width="14.85546875" style="1" customWidth="1"/>
    <col min="478" max="478" width="17.28515625" style="1" customWidth="1"/>
    <col min="479" max="479" width="17.42578125" style="1" customWidth="1"/>
    <col min="480" max="480" width="16.5703125" style="1" customWidth="1"/>
    <col min="481" max="481" width="15" style="1" customWidth="1"/>
    <col min="482" max="482" width="14.28515625" style="1" customWidth="1"/>
    <col min="483" max="483" width="14.85546875" style="1" customWidth="1"/>
    <col min="484" max="484" width="17.28515625" style="1" customWidth="1"/>
    <col min="485" max="485" width="17.42578125" style="1" customWidth="1"/>
    <col min="486" max="486" width="16.5703125" style="1" customWidth="1"/>
    <col min="487" max="487" width="15" style="1" customWidth="1"/>
    <col min="488" max="488" width="14.28515625" style="1" customWidth="1"/>
    <col min="489" max="489" width="14.85546875" style="1" customWidth="1"/>
    <col min="490" max="490" width="17.28515625" style="1" customWidth="1"/>
    <col min="491" max="491" width="17.42578125" style="1" customWidth="1"/>
    <col min="492" max="492" width="16.5703125" style="1" customWidth="1"/>
    <col min="493" max="493" width="15" style="1" customWidth="1"/>
    <col min="494" max="494" width="14.28515625" style="1" customWidth="1"/>
    <col min="495" max="495" width="14.85546875" style="1" customWidth="1"/>
    <col min="496" max="496" width="17.28515625" style="1" customWidth="1"/>
    <col min="497" max="497" width="17.42578125" style="1" customWidth="1"/>
    <col min="498" max="498" width="16.5703125" style="1" customWidth="1"/>
    <col min="499" max="499" width="15" style="1" customWidth="1"/>
    <col min="500" max="500" width="14.28515625" style="1" customWidth="1"/>
    <col min="501" max="501" width="14.85546875" style="1" customWidth="1"/>
    <col min="502" max="502" width="17.28515625" style="1" customWidth="1"/>
    <col min="503" max="503" width="17.42578125" style="1" customWidth="1"/>
    <col min="504" max="504" width="16.5703125" style="1" customWidth="1"/>
    <col min="505" max="505" width="15" style="1" customWidth="1"/>
    <col min="506" max="506" width="14.28515625" style="1" customWidth="1"/>
    <col min="507" max="507" width="14.85546875" style="1" customWidth="1"/>
    <col min="508" max="508" width="17.28515625" style="1" customWidth="1"/>
    <col min="509" max="509" width="17.42578125" style="1" customWidth="1"/>
    <col min="510" max="510" width="16.5703125" style="1" customWidth="1"/>
    <col min="511" max="511" width="15" style="1" customWidth="1"/>
    <col min="512" max="512" width="14.28515625" style="1" customWidth="1"/>
    <col min="513" max="513" width="14.85546875" style="1" customWidth="1"/>
    <col min="514" max="514" width="17.28515625" style="1" customWidth="1"/>
    <col min="515" max="515" width="17.42578125" style="1" customWidth="1"/>
    <col min="516" max="516" width="16.5703125" style="1" customWidth="1"/>
    <col min="517" max="517" width="15" style="1" customWidth="1"/>
    <col min="518" max="518" width="14.28515625" style="1" customWidth="1"/>
    <col min="519" max="519" width="14.85546875" style="1" customWidth="1"/>
    <col min="520" max="520" width="17.28515625" style="1" customWidth="1"/>
    <col min="521" max="521" width="17.42578125" style="1" customWidth="1"/>
    <col min="522" max="522" width="16.5703125" style="1" customWidth="1"/>
    <col min="523" max="523" width="15" style="1" customWidth="1"/>
    <col min="524" max="524" width="11.42578125" style="1"/>
    <col min="525" max="525" width="14.140625" style="1" bestFit="1" customWidth="1"/>
    <col min="526" max="526" width="13.140625" style="1" customWidth="1"/>
    <col min="527" max="527" width="14.28515625" style="1" customWidth="1"/>
    <col min="528" max="528" width="14.140625" style="1" bestFit="1" customWidth="1"/>
    <col min="529" max="530" width="11.42578125" style="1"/>
    <col min="531" max="531" width="16.85546875" style="1" bestFit="1" customWidth="1"/>
    <col min="532" max="532" width="13.140625" style="1" customWidth="1"/>
    <col min="533" max="533" width="14.28515625" style="1" customWidth="1"/>
    <col min="534" max="534" width="14.140625" style="1" bestFit="1" customWidth="1"/>
    <col min="535" max="536" width="11.42578125" style="1"/>
    <col min="537" max="537" width="17.85546875" style="1" bestFit="1" customWidth="1"/>
    <col min="538" max="538" width="13.140625" style="1" customWidth="1"/>
    <col min="539" max="539" width="14.28515625" style="1" customWidth="1"/>
    <col min="540" max="540" width="16.85546875" style="1" customWidth="1"/>
    <col min="541" max="542" width="11.42578125" style="1"/>
    <col min="543" max="543" width="17.85546875" style="1" bestFit="1" customWidth="1"/>
    <col min="544" max="544" width="13.140625" style="1" customWidth="1"/>
    <col min="545" max="545" width="17.42578125" style="1" customWidth="1"/>
    <col min="546" max="546" width="17.7109375" style="1" customWidth="1"/>
    <col min="547" max="548" width="11.42578125" style="1"/>
    <col min="549" max="549" width="19.140625" style="1" bestFit="1" customWidth="1"/>
    <col min="550" max="550" width="13.140625" style="1" customWidth="1"/>
    <col min="551" max="551" width="19" style="1" bestFit="1" customWidth="1"/>
    <col min="552" max="552" width="15" style="1" bestFit="1" customWidth="1"/>
    <col min="553" max="16384" width="11.42578125" style="1"/>
  </cols>
  <sheetData>
    <row r="1" spans="1:553" ht="7.5" customHeight="1" x14ac:dyDescent="0.25"/>
    <row r="2" spans="1:553" ht="5.25" customHeight="1" x14ac:dyDescent="0.25">
      <c r="CR2" s="5" t="s">
        <v>130</v>
      </c>
      <c r="CS2" s="6">
        <v>1.70662</v>
      </c>
      <c r="HP2" s="8"/>
    </row>
    <row r="3" spans="1:553" ht="17.25" customHeight="1" x14ac:dyDescent="0.25">
      <c r="E3" s="5" t="s">
        <v>68</v>
      </c>
      <c r="F3" s="6">
        <v>1.4689700000000001</v>
      </c>
      <c r="G3" s="9"/>
      <c r="H3" s="10">
        <f>E11+E14+E16+E19+E21+E22+E24+E25</f>
        <v>227449065</v>
      </c>
      <c r="J3" s="5" t="s">
        <v>66</v>
      </c>
      <c r="K3" s="6">
        <v>1.5375399999999999</v>
      </c>
      <c r="L3" s="9"/>
      <c r="M3" s="11"/>
      <c r="O3" s="5" t="s">
        <v>56</v>
      </c>
      <c r="P3" s="6">
        <v>1.53826</v>
      </c>
      <c r="Q3" s="10">
        <f>O11+O14+O16+O19+O21+O22+O24+O25+O27</f>
        <v>352340990</v>
      </c>
      <c r="R3" s="10"/>
      <c r="T3" s="5" t="s">
        <v>59</v>
      </c>
      <c r="U3" s="6">
        <v>1.5420100000000001</v>
      </c>
      <c r="V3" s="12">
        <f>T11+T14+T16+T19+T21+T22+T24+T25+T27</f>
        <v>334634111</v>
      </c>
      <c r="W3" s="12"/>
      <c r="Y3" s="5" t="s">
        <v>60</v>
      </c>
      <c r="Z3" s="6">
        <v>1.54915</v>
      </c>
      <c r="AA3" s="12">
        <f>Y11+Y14+Y16+Y19+Y21+Y22+Y24+Y25+Y27</f>
        <v>346294236</v>
      </c>
      <c r="AB3" s="12"/>
      <c r="AD3" s="5" t="s">
        <v>64</v>
      </c>
      <c r="AE3" s="6">
        <v>1.56037</v>
      </c>
      <c r="AF3" s="12">
        <f>AD11+AD14+AD16+AD19+AD21+AD22+AD24+AD25+AD27</f>
        <v>314741228</v>
      </c>
      <c r="AG3" s="12"/>
      <c r="AI3" s="5" t="s">
        <v>65</v>
      </c>
      <c r="AJ3" s="6">
        <v>1.56037</v>
      </c>
      <c r="AN3" s="5" t="s">
        <v>69</v>
      </c>
      <c r="AO3" s="6">
        <v>1.5645100000000001</v>
      </c>
      <c r="AP3" s="9"/>
      <c r="AT3" s="5" t="s">
        <v>73</v>
      </c>
      <c r="AU3" s="6">
        <v>1.5729</v>
      </c>
      <c r="AY3" s="5" t="s">
        <v>74</v>
      </c>
      <c r="AZ3" s="6">
        <v>1.5741799999999999</v>
      </c>
      <c r="BD3" s="5" t="s">
        <v>76</v>
      </c>
      <c r="BE3" s="6">
        <v>1.5949899999999999</v>
      </c>
      <c r="BI3" s="5" t="s">
        <v>101</v>
      </c>
      <c r="BJ3" s="6">
        <v>1.60812</v>
      </c>
      <c r="BN3" s="5" t="s">
        <v>102</v>
      </c>
      <c r="BO3" s="6">
        <v>1.6227499999999999</v>
      </c>
      <c r="BS3" s="5" t="s">
        <v>105</v>
      </c>
      <c r="BT3" s="6">
        <v>1.6371</v>
      </c>
      <c r="BX3" s="5" t="s">
        <v>113</v>
      </c>
      <c r="BY3" s="6">
        <v>1.65073</v>
      </c>
      <c r="CC3" s="5" t="s">
        <v>117</v>
      </c>
      <c r="CD3" s="6">
        <v>1.66629</v>
      </c>
      <c r="CH3" s="5" t="s">
        <v>119</v>
      </c>
      <c r="CI3" s="6">
        <v>1.6803900000000001</v>
      </c>
      <c r="CM3" s="5" t="s">
        <v>124</v>
      </c>
      <c r="CN3" s="6">
        <v>1.6939200000000001</v>
      </c>
      <c r="CR3" s="5" t="s">
        <v>57</v>
      </c>
      <c r="CS3" s="6">
        <v>6.86</v>
      </c>
      <c r="CW3" s="5" t="s">
        <v>134</v>
      </c>
      <c r="CX3" s="6">
        <v>1.7183900000000001</v>
      </c>
      <c r="DC3" s="5" t="s">
        <v>138</v>
      </c>
      <c r="DD3" s="13">
        <v>1.7285999999999999</v>
      </c>
      <c r="DH3" s="5" t="s">
        <v>142</v>
      </c>
      <c r="DI3" s="13">
        <v>1.73722</v>
      </c>
      <c r="DM3" s="5" t="s">
        <v>144</v>
      </c>
      <c r="DN3" s="13">
        <v>1.7441199999999999</v>
      </c>
      <c r="DR3" s="5" t="s">
        <v>146</v>
      </c>
      <c r="DS3" s="13">
        <v>1.7503299999999999</v>
      </c>
      <c r="DW3" s="5" t="s">
        <v>148</v>
      </c>
      <c r="DX3" s="13">
        <v>1.7562199999999999</v>
      </c>
      <c r="EB3" s="5" t="s">
        <v>150</v>
      </c>
      <c r="EC3" s="13">
        <v>1.7624200000000001</v>
      </c>
      <c r="EG3" s="5" t="s">
        <v>153</v>
      </c>
      <c r="EH3" s="13">
        <v>1.7689299999999999</v>
      </c>
      <c r="EL3" s="5" t="s">
        <v>155</v>
      </c>
      <c r="EM3" s="13">
        <v>1.7752600000000001</v>
      </c>
      <c r="EQ3" s="5" t="s">
        <v>159</v>
      </c>
      <c r="ER3" s="13">
        <v>1.78156</v>
      </c>
      <c r="EW3" s="5" t="s">
        <v>176</v>
      </c>
      <c r="EX3" s="13">
        <v>1.7879700000000001</v>
      </c>
      <c r="FC3" s="5" t="s">
        <v>179</v>
      </c>
      <c r="FD3" s="13">
        <v>1.79437</v>
      </c>
      <c r="FI3" s="5" t="s">
        <v>181</v>
      </c>
      <c r="FJ3" s="13">
        <v>1.80078</v>
      </c>
      <c r="FO3" s="5" t="s">
        <v>184</v>
      </c>
      <c r="FP3" s="13">
        <v>1.8075000000000001</v>
      </c>
      <c r="FU3" s="5" t="s">
        <v>188</v>
      </c>
      <c r="FV3" s="13">
        <v>1.8145800000000001</v>
      </c>
      <c r="GA3" s="5" t="s">
        <v>190</v>
      </c>
      <c r="GB3" s="6">
        <v>1.82192</v>
      </c>
      <c r="GG3" s="5" t="s">
        <v>191</v>
      </c>
      <c r="GH3" s="6">
        <v>1.82942</v>
      </c>
      <c r="GM3" s="5" t="s">
        <v>193</v>
      </c>
      <c r="GN3" s="13">
        <v>1.8368599999999999</v>
      </c>
      <c r="GS3" s="5" t="s">
        <v>194</v>
      </c>
      <c r="GT3" s="13">
        <v>1.84368</v>
      </c>
      <c r="GY3" s="5" t="s">
        <v>198</v>
      </c>
      <c r="GZ3" s="13">
        <v>1.8512900000000001</v>
      </c>
      <c r="HE3" s="5" t="s">
        <v>200</v>
      </c>
      <c r="HF3" s="13">
        <v>1.85859</v>
      </c>
      <c r="HK3" s="5" t="s">
        <v>212</v>
      </c>
      <c r="HL3" s="13">
        <v>1.86754</v>
      </c>
      <c r="HQ3" s="5" t="s">
        <v>215</v>
      </c>
      <c r="HR3" s="13">
        <v>1.8778900000000001</v>
      </c>
      <c r="HW3" s="5" t="s">
        <v>218</v>
      </c>
      <c r="HX3" s="13">
        <v>1.8887100000000001</v>
      </c>
      <c r="IC3" s="5" t="s">
        <v>222</v>
      </c>
      <c r="ID3" s="13">
        <v>1.8999299999999999</v>
      </c>
      <c r="II3" s="5" t="s">
        <v>225</v>
      </c>
      <c r="IJ3" s="13">
        <v>1.91005</v>
      </c>
      <c r="IO3" s="5" t="s">
        <v>237</v>
      </c>
      <c r="IP3" s="13">
        <v>1.91974</v>
      </c>
      <c r="IU3" s="5" t="s">
        <v>240</v>
      </c>
      <c r="IV3" s="13">
        <v>1.9292499999999999</v>
      </c>
      <c r="JA3" s="5" t="s">
        <v>242</v>
      </c>
      <c r="JB3" s="13">
        <v>1.93885</v>
      </c>
      <c r="JG3" s="5" t="s">
        <v>243</v>
      </c>
      <c r="JH3" s="13">
        <v>1.94835</v>
      </c>
      <c r="JM3" s="5" t="s">
        <v>255</v>
      </c>
      <c r="JN3" s="13">
        <v>1.9587699999999999</v>
      </c>
      <c r="JS3" s="5" t="s">
        <v>259</v>
      </c>
      <c r="JT3" s="13">
        <v>1.96984</v>
      </c>
      <c r="JY3" s="5" t="s">
        <v>262</v>
      </c>
      <c r="JZ3" s="13">
        <v>1.98082</v>
      </c>
      <c r="KE3" s="5" t="s">
        <v>265</v>
      </c>
      <c r="KF3" s="14">
        <v>1.9921800000000001</v>
      </c>
      <c r="KK3" s="5" t="s">
        <v>268</v>
      </c>
      <c r="KL3" s="14">
        <v>2.00021</v>
      </c>
      <c r="KQ3" s="5" t="s">
        <v>269</v>
      </c>
      <c r="KR3" s="14">
        <v>2.0061100000000001</v>
      </c>
      <c r="KW3" s="5" t="s">
        <v>270</v>
      </c>
      <c r="KX3" s="14">
        <v>2.0132400000000001</v>
      </c>
      <c r="LC3" s="5" t="s">
        <v>279</v>
      </c>
      <c r="LD3" s="14">
        <v>2.0213000000000001</v>
      </c>
      <c r="LF3" s="7"/>
      <c r="LI3" s="5" t="s">
        <v>281</v>
      </c>
      <c r="LJ3" s="14">
        <v>2.0303100000000001</v>
      </c>
      <c r="LL3" s="7"/>
      <c r="LO3" s="5" t="s">
        <v>288</v>
      </c>
      <c r="LP3" s="14">
        <v>2.03986</v>
      </c>
      <c r="LR3" s="7"/>
      <c r="LU3" s="5" t="s">
        <v>283</v>
      </c>
      <c r="LV3" s="14">
        <v>2.04806</v>
      </c>
      <c r="LX3" s="7"/>
      <c r="MA3" s="5" t="s">
        <v>284</v>
      </c>
      <c r="MB3" s="14">
        <v>2.0552800000000002</v>
      </c>
      <c r="MD3" s="7"/>
      <c r="MG3" s="5" t="s">
        <v>295</v>
      </c>
      <c r="MH3" s="14">
        <v>2.0621800000000001</v>
      </c>
      <c r="MJ3" s="7"/>
      <c r="MM3" s="5" t="s">
        <v>287</v>
      </c>
      <c r="MN3" s="14">
        <v>2.0679500000000002</v>
      </c>
      <c r="MP3" s="7"/>
      <c r="MS3" s="5" t="s">
        <v>297</v>
      </c>
      <c r="MT3" s="14">
        <v>2.0732599999999999</v>
      </c>
      <c r="MV3" s="7"/>
      <c r="MY3" s="5" t="s">
        <v>299</v>
      </c>
      <c r="MZ3" s="14">
        <v>2.07586</v>
      </c>
      <c r="NB3" s="7"/>
      <c r="NE3" s="5" t="s">
        <v>303</v>
      </c>
      <c r="NF3" s="14">
        <v>2.0849799999999998</v>
      </c>
      <c r="NH3" s="7"/>
      <c r="NK3" s="5" t="s">
        <v>305</v>
      </c>
      <c r="NL3" s="14">
        <v>2.0922800000000001</v>
      </c>
      <c r="NN3" s="7"/>
      <c r="NQ3" s="5" t="s">
        <v>304</v>
      </c>
      <c r="NR3" s="14">
        <v>2.0988799999999999</v>
      </c>
      <c r="NT3" s="7"/>
      <c r="NW3" s="5" t="s">
        <v>320</v>
      </c>
      <c r="NX3" s="14">
        <v>2.10392</v>
      </c>
      <c r="NZ3" s="7"/>
      <c r="OC3" s="5" t="s">
        <v>321</v>
      </c>
      <c r="OD3" s="14">
        <v>2.1086999999999998</v>
      </c>
      <c r="OE3" s="424"/>
      <c r="OF3" s="7"/>
      <c r="OI3" s="5" t="s">
        <v>324</v>
      </c>
      <c r="OJ3" s="14">
        <v>2.1131500000000001</v>
      </c>
      <c r="OK3" s="424"/>
      <c r="OL3" s="7"/>
      <c r="OO3" s="5" t="s">
        <v>325</v>
      </c>
      <c r="OP3" s="14">
        <v>2.1182599999999998</v>
      </c>
      <c r="OQ3" s="424"/>
      <c r="OR3" s="7"/>
      <c r="OU3" s="5" t="s">
        <v>328</v>
      </c>
      <c r="OV3" s="14">
        <v>2.1250800000000001</v>
      </c>
      <c r="OW3" s="424"/>
      <c r="OX3" s="7"/>
      <c r="PA3" s="5" t="s">
        <v>329</v>
      </c>
      <c r="PB3" s="14">
        <v>2.1332800000000001</v>
      </c>
      <c r="PC3" s="424"/>
      <c r="PD3" s="7"/>
      <c r="PG3" s="5" t="s">
        <v>332</v>
      </c>
      <c r="PH3" s="14">
        <v>2.14045</v>
      </c>
      <c r="PI3" s="424"/>
      <c r="PJ3" s="7"/>
      <c r="PM3" s="5" t="s">
        <v>334</v>
      </c>
      <c r="PN3" s="14">
        <v>2.1474099999999998</v>
      </c>
      <c r="PO3" s="424"/>
      <c r="PP3" s="7"/>
      <c r="PS3" s="5" t="s">
        <v>336</v>
      </c>
      <c r="PT3" s="14">
        <v>2.1535700000000002</v>
      </c>
      <c r="PU3" s="424"/>
      <c r="PV3" s="7"/>
      <c r="PY3" s="5" t="s">
        <v>339</v>
      </c>
      <c r="PZ3" s="14">
        <v>2.15977</v>
      </c>
      <c r="QA3" s="424"/>
      <c r="QB3" s="7"/>
      <c r="QE3" s="5" t="s">
        <v>342</v>
      </c>
      <c r="QF3" s="14">
        <v>2.1659700000000002</v>
      </c>
      <c r="QG3" s="424"/>
      <c r="QH3" s="7"/>
      <c r="QK3" s="5" t="s">
        <v>344</v>
      </c>
      <c r="QL3" s="14">
        <v>2.10392</v>
      </c>
      <c r="QM3" s="424"/>
      <c r="QN3" s="7"/>
      <c r="QQ3" s="5" t="s">
        <v>348</v>
      </c>
      <c r="QR3" s="14">
        <v>2.1796199999999999</v>
      </c>
      <c r="QS3" s="424"/>
      <c r="QT3" s="7"/>
      <c r="QW3" s="5" t="s">
        <v>352</v>
      </c>
      <c r="QX3" s="14">
        <v>2.1853400000000001</v>
      </c>
      <c r="QY3" s="424"/>
      <c r="QZ3" s="7"/>
      <c r="RC3" s="5" t="s">
        <v>358</v>
      </c>
      <c r="RD3" s="14">
        <v>2.1925599999999998</v>
      </c>
      <c r="RE3" s="424"/>
      <c r="RF3" s="7"/>
      <c r="RI3" s="5" t="s">
        <v>359</v>
      </c>
      <c r="RJ3" s="14">
        <v>2.1982599999999999</v>
      </c>
      <c r="RK3" s="424"/>
      <c r="RL3" s="7"/>
      <c r="RO3" s="5" t="s">
        <v>361</v>
      </c>
      <c r="RP3" s="6">
        <v>2.2037100000000001</v>
      </c>
      <c r="RQ3" s="424"/>
      <c r="RR3" s="7"/>
      <c r="RU3" s="5" t="s">
        <v>362</v>
      </c>
      <c r="RV3" s="6">
        <v>2.2068099999999999</v>
      </c>
      <c r="RW3" s="424"/>
      <c r="RX3" s="7"/>
      <c r="SA3" s="5" t="s">
        <v>365</v>
      </c>
      <c r="SB3" s="6">
        <v>2.2098200000000001</v>
      </c>
      <c r="SC3" s="424"/>
      <c r="SD3" s="7"/>
      <c r="SG3" s="5" t="s">
        <v>366</v>
      </c>
      <c r="SH3" s="6">
        <v>2.21407</v>
      </c>
      <c r="SI3" s="424"/>
      <c r="SJ3" s="7"/>
      <c r="SM3" s="5" t="s">
        <v>369</v>
      </c>
      <c r="SN3" s="6">
        <v>2.2194699999999998</v>
      </c>
      <c r="SO3" s="424"/>
      <c r="SP3" s="7"/>
      <c r="SS3" s="5" t="s">
        <v>371</v>
      </c>
      <c r="ST3" s="6">
        <v>2.2259799999999998</v>
      </c>
      <c r="SU3" s="424"/>
      <c r="SV3" s="7"/>
      <c r="SY3" s="5" t="s">
        <v>372</v>
      </c>
      <c r="SZ3" s="6">
        <v>2.2317800000000001</v>
      </c>
      <c r="TA3" s="424"/>
      <c r="TB3" s="7"/>
      <c r="TE3" s="5" t="s">
        <v>375</v>
      </c>
      <c r="TF3" s="14">
        <v>2.2369400000000002</v>
      </c>
      <c r="TG3" s="424"/>
      <c r="TH3" s="7"/>
      <c r="TK3" s="5" t="s">
        <v>379</v>
      </c>
      <c r="TL3" s="14">
        <v>2.2418999999999998</v>
      </c>
      <c r="TM3" s="424"/>
      <c r="TN3" s="7"/>
      <c r="TQ3" s="5" t="s">
        <v>389</v>
      </c>
      <c r="TR3" s="14">
        <v>2.2471199999999998</v>
      </c>
      <c r="TS3" s="424"/>
      <c r="TT3" s="7"/>
      <c r="TW3" s="5" t="s">
        <v>392</v>
      </c>
      <c r="TX3" s="14">
        <v>2.2523900000000001</v>
      </c>
      <c r="TY3" s="424"/>
      <c r="TZ3" s="7"/>
      <c r="UC3" s="5" t="s">
        <v>395</v>
      </c>
      <c r="UD3" s="14">
        <v>2.25759</v>
      </c>
      <c r="UE3" s="424"/>
      <c r="UF3" s="7"/>
    </row>
    <row r="4" spans="1:553" x14ac:dyDescent="0.25">
      <c r="B4" s="15"/>
      <c r="C4" s="16" t="s">
        <v>229</v>
      </c>
      <c r="E4" s="5" t="s">
        <v>57</v>
      </c>
      <c r="F4" s="6">
        <v>6.97</v>
      </c>
      <c r="G4" s="9"/>
      <c r="H4" s="10">
        <f>E12+E13+E17+E18+E20+E23</f>
        <v>121414740</v>
      </c>
      <c r="J4" s="5" t="s">
        <v>57</v>
      </c>
      <c r="K4" s="6">
        <v>6.97</v>
      </c>
      <c r="L4" s="9"/>
      <c r="M4" s="17"/>
      <c r="O4" s="5" t="s">
        <v>57</v>
      </c>
      <c r="P4" s="6">
        <v>6.97</v>
      </c>
      <c r="Q4" s="10">
        <f>O12+O13+O17+O18+O20+O23</f>
        <v>223721791</v>
      </c>
      <c r="R4" s="10"/>
      <c r="T4" s="5" t="s">
        <v>57</v>
      </c>
      <c r="U4" s="6">
        <v>6.97</v>
      </c>
      <c r="V4" s="12">
        <f>T12+T13+T17+T18+T20+T23</f>
        <v>229316111</v>
      </c>
      <c r="W4" s="12"/>
      <c r="Y4" s="5" t="s">
        <v>57</v>
      </c>
      <c r="Z4" s="6">
        <v>6.97</v>
      </c>
      <c r="AA4" s="12">
        <f>Y12+Y13+Y17+Y18+Y20+Y23</f>
        <v>222280409</v>
      </c>
      <c r="AB4" s="12"/>
      <c r="AD4" s="5" t="s">
        <v>57</v>
      </c>
      <c r="AE4" s="6">
        <v>6.94</v>
      </c>
      <c r="AF4" s="12">
        <f>AD12+AD13+AD17+AD18+AD20+AD23</f>
        <v>205682038</v>
      </c>
      <c r="AG4" s="12"/>
      <c r="AI4" s="5" t="s">
        <v>57</v>
      </c>
      <c r="AJ4" s="6">
        <v>6.95</v>
      </c>
      <c r="AN4" s="5" t="s">
        <v>57</v>
      </c>
      <c r="AO4" s="6">
        <v>6.94</v>
      </c>
      <c r="AP4" s="9"/>
      <c r="AT4" s="5" t="s">
        <v>57</v>
      </c>
      <c r="AU4" s="6">
        <v>6.94</v>
      </c>
      <c r="AY4" s="5" t="s">
        <v>57</v>
      </c>
      <c r="AZ4" s="6">
        <v>6.92</v>
      </c>
      <c r="BD4" s="5" t="s">
        <v>57</v>
      </c>
      <c r="BE4" s="6">
        <v>6.9</v>
      </c>
      <c r="BI4" s="5" t="s">
        <v>57</v>
      </c>
      <c r="BJ4" s="6">
        <v>6.89</v>
      </c>
      <c r="BN4" s="5" t="s">
        <v>57</v>
      </c>
      <c r="BO4" s="6">
        <v>6.89</v>
      </c>
      <c r="BS4" s="5" t="s">
        <v>57</v>
      </c>
      <c r="BT4" s="6">
        <v>6.88</v>
      </c>
      <c r="BX4" s="5" t="s">
        <v>57</v>
      </c>
      <c r="BY4" s="6">
        <v>6.87</v>
      </c>
      <c r="CC4" s="5" t="s">
        <v>57</v>
      </c>
      <c r="CD4" s="6">
        <v>6.87</v>
      </c>
      <c r="CH4" s="5" t="s">
        <v>57</v>
      </c>
      <c r="CI4" s="6">
        <v>6.87</v>
      </c>
      <c r="CM4" s="5" t="s">
        <v>57</v>
      </c>
      <c r="CN4" s="6">
        <v>6.87</v>
      </c>
      <c r="CW4" s="5" t="s">
        <v>57</v>
      </c>
      <c r="CX4" s="6">
        <v>6.86</v>
      </c>
      <c r="DC4" s="5" t="s">
        <v>57</v>
      </c>
      <c r="DD4" s="6">
        <v>6.86</v>
      </c>
      <c r="DH4" s="5" t="s">
        <v>57</v>
      </c>
      <c r="DI4" s="6">
        <v>6.86</v>
      </c>
      <c r="DM4" s="5" t="s">
        <v>57</v>
      </c>
      <c r="DN4" s="6">
        <v>6.86</v>
      </c>
      <c r="DR4" s="5" t="s">
        <v>57</v>
      </c>
      <c r="DS4" s="6">
        <v>6.86</v>
      </c>
      <c r="DW4" s="5" t="s">
        <v>57</v>
      </c>
      <c r="DX4" s="6">
        <v>6.86</v>
      </c>
      <c r="EB4" s="5" t="s">
        <v>57</v>
      </c>
      <c r="EC4" s="6">
        <v>6.86</v>
      </c>
      <c r="EG4" s="5" t="s">
        <v>57</v>
      </c>
      <c r="EH4" s="6">
        <v>6.86</v>
      </c>
      <c r="EL4" s="5" t="s">
        <v>57</v>
      </c>
      <c r="EM4" s="6">
        <v>6.86</v>
      </c>
      <c r="EQ4" s="5" t="s">
        <v>57</v>
      </c>
      <c r="ER4" s="6">
        <v>6.86</v>
      </c>
      <c r="EW4" s="5" t="s">
        <v>57</v>
      </c>
      <c r="EX4" s="6">
        <v>6.86</v>
      </c>
      <c r="FC4" s="5" t="s">
        <v>57</v>
      </c>
      <c r="FD4" s="6">
        <v>6.86</v>
      </c>
      <c r="FI4" s="5" t="s">
        <v>57</v>
      </c>
      <c r="FJ4" s="6">
        <v>6.86</v>
      </c>
      <c r="FO4" s="5" t="s">
        <v>57</v>
      </c>
      <c r="FP4" s="6">
        <v>6.86</v>
      </c>
      <c r="FU4" s="5" t="s">
        <v>57</v>
      </c>
      <c r="FV4" s="6">
        <v>6.86</v>
      </c>
      <c r="GA4" s="5" t="s">
        <v>57</v>
      </c>
      <c r="GB4" s="6">
        <v>6.86</v>
      </c>
      <c r="GG4" s="5" t="s">
        <v>57</v>
      </c>
      <c r="GH4" s="6">
        <v>6.86</v>
      </c>
      <c r="GM4" s="5" t="s">
        <v>57</v>
      </c>
      <c r="GN4" s="6">
        <v>6.86</v>
      </c>
      <c r="GS4" s="5" t="s">
        <v>57</v>
      </c>
      <c r="GT4" s="6">
        <v>6.86</v>
      </c>
      <c r="GY4" s="5" t="s">
        <v>57</v>
      </c>
      <c r="GZ4" s="6">
        <v>6.86</v>
      </c>
      <c r="HE4" s="5" t="s">
        <v>57</v>
      </c>
      <c r="HF4" s="6">
        <v>6.86</v>
      </c>
      <c r="HK4" s="5" t="s">
        <v>57</v>
      </c>
      <c r="HL4" s="6">
        <v>6.86</v>
      </c>
      <c r="HQ4" s="5" t="s">
        <v>57</v>
      </c>
      <c r="HR4" s="6">
        <v>6.86</v>
      </c>
      <c r="HW4" s="5" t="s">
        <v>57</v>
      </c>
      <c r="HX4" s="6">
        <v>6.86</v>
      </c>
      <c r="IC4" s="5" t="s">
        <v>57</v>
      </c>
      <c r="ID4" s="6">
        <v>6.86</v>
      </c>
      <c r="II4" s="5" t="s">
        <v>57</v>
      </c>
      <c r="IJ4" s="6">
        <v>6.86</v>
      </c>
      <c r="IO4" s="5" t="s">
        <v>57</v>
      </c>
      <c r="IP4" s="6">
        <v>6.86</v>
      </c>
      <c r="IU4" s="5" t="s">
        <v>57</v>
      </c>
      <c r="IV4" s="6">
        <v>6.86</v>
      </c>
      <c r="JA4" s="5" t="s">
        <v>57</v>
      </c>
      <c r="JB4" s="6">
        <v>6.86</v>
      </c>
      <c r="JG4" s="5" t="s">
        <v>57</v>
      </c>
      <c r="JH4" s="6">
        <v>6.86</v>
      </c>
      <c r="JM4" s="5" t="s">
        <v>57</v>
      </c>
      <c r="JN4" s="6">
        <v>6.86</v>
      </c>
      <c r="JS4" s="5" t="s">
        <v>57</v>
      </c>
      <c r="JT4" s="6">
        <v>6.86</v>
      </c>
      <c r="JY4" s="5" t="s">
        <v>57</v>
      </c>
      <c r="JZ4" s="6">
        <v>6.86</v>
      </c>
      <c r="KE4" s="5" t="s">
        <v>57</v>
      </c>
      <c r="KF4" s="6">
        <v>6.86</v>
      </c>
      <c r="KK4" s="5" t="s">
        <v>57</v>
      </c>
      <c r="KL4" s="6">
        <v>6.86</v>
      </c>
      <c r="KQ4" s="5" t="s">
        <v>57</v>
      </c>
      <c r="KR4" s="6">
        <v>6.86</v>
      </c>
      <c r="KW4" s="5" t="s">
        <v>57</v>
      </c>
      <c r="KX4" s="6">
        <v>6.86</v>
      </c>
      <c r="LC4" s="5" t="s">
        <v>57</v>
      </c>
      <c r="LD4" s="6">
        <v>6.86</v>
      </c>
      <c r="LF4" s="7"/>
      <c r="LI4" s="5" t="s">
        <v>57</v>
      </c>
      <c r="LJ4" s="6">
        <v>6.86</v>
      </c>
      <c r="LL4" s="7"/>
      <c r="LO4" s="5" t="s">
        <v>57</v>
      </c>
      <c r="LP4" s="6">
        <v>6.86</v>
      </c>
      <c r="LR4" s="7"/>
      <c r="LU4" s="5" t="s">
        <v>57</v>
      </c>
      <c r="LV4" s="6">
        <v>6.86</v>
      </c>
      <c r="LX4" s="7"/>
      <c r="MA4" s="5" t="s">
        <v>57</v>
      </c>
      <c r="MB4" s="6">
        <v>6.86</v>
      </c>
      <c r="MD4" s="7"/>
      <c r="MG4" s="5" t="s">
        <v>57</v>
      </c>
      <c r="MH4" s="6">
        <v>6.86</v>
      </c>
      <c r="MJ4" s="7"/>
      <c r="MM4" s="5" t="s">
        <v>57</v>
      </c>
      <c r="MN4" s="6">
        <v>6.86</v>
      </c>
      <c r="MP4" s="7"/>
      <c r="MS4" s="5" t="s">
        <v>57</v>
      </c>
      <c r="MT4" s="6">
        <v>6.86</v>
      </c>
      <c r="MV4" s="7"/>
      <c r="MY4" s="5" t="s">
        <v>57</v>
      </c>
      <c r="MZ4" s="6">
        <v>6.86</v>
      </c>
      <c r="NB4" s="7"/>
      <c r="NE4" s="5" t="s">
        <v>57</v>
      </c>
      <c r="NF4" s="6">
        <v>6.86</v>
      </c>
      <c r="NH4" s="7"/>
      <c r="NI4" s="18"/>
      <c r="NK4" s="5" t="s">
        <v>57</v>
      </c>
      <c r="NL4" s="6">
        <v>6.86</v>
      </c>
      <c r="NN4" s="7"/>
      <c r="NO4" s="18"/>
      <c r="NQ4" s="5" t="s">
        <v>57</v>
      </c>
      <c r="NR4" s="6">
        <v>6.86</v>
      </c>
      <c r="NT4" s="7"/>
      <c r="NW4" s="5" t="s">
        <v>57</v>
      </c>
      <c r="NX4" s="6">
        <v>6.86</v>
      </c>
      <c r="NZ4" s="7"/>
      <c r="OC4" s="5" t="s">
        <v>57</v>
      </c>
      <c r="OD4" s="6">
        <v>6.86</v>
      </c>
      <c r="OE4" s="424"/>
      <c r="OF4" s="7"/>
      <c r="OI4" s="5" t="s">
        <v>57</v>
      </c>
      <c r="OJ4" s="6">
        <v>6.86</v>
      </c>
      <c r="OK4" s="424"/>
      <c r="OL4" s="7"/>
      <c r="OO4" s="5" t="s">
        <v>57</v>
      </c>
      <c r="OP4" s="6">
        <v>6.86</v>
      </c>
      <c r="OQ4" s="424"/>
      <c r="OR4" s="7"/>
      <c r="OU4" s="5" t="s">
        <v>57</v>
      </c>
      <c r="OV4" s="6">
        <v>6.86</v>
      </c>
      <c r="OW4" s="424"/>
      <c r="OX4" s="7"/>
      <c r="PA4" s="5" t="s">
        <v>57</v>
      </c>
      <c r="PB4" s="6">
        <v>6.86</v>
      </c>
      <c r="PC4" s="424"/>
      <c r="PD4" s="7"/>
      <c r="PG4" s="5" t="s">
        <v>57</v>
      </c>
      <c r="PH4" s="6">
        <v>6.86</v>
      </c>
      <c r="PI4" s="424"/>
      <c r="PJ4" s="7"/>
      <c r="PM4" s="5" t="s">
        <v>57</v>
      </c>
      <c r="PN4" s="6">
        <v>6.86</v>
      </c>
      <c r="PO4" s="424"/>
      <c r="PP4" s="7"/>
      <c r="PS4" s="5" t="s">
        <v>57</v>
      </c>
      <c r="PT4" s="6">
        <v>6.86</v>
      </c>
      <c r="PU4" s="424"/>
      <c r="PV4" s="7"/>
      <c r="PY4" s="5" t="s">
        <v>57</v>
      </c>
      <c r="PZ4" s="6">
        <v>6.86</v>
      </c>
      <c r="QA4" s="424"/>
      <c r="QB4" s="7"/>
      <c r="QE4" s="5" t="s">
        <v>57</v>
      </c>
      <c r="QF4" s="6">
        <v>6.86</v>
      </c>
      <c r="QG4" s="424"/>
      <c r="QH4" s="7"/>
      <c r="QK4" s="5" t="s">
        <v>57</v>
      </c>
      <c r="QL4" s="6">
        <v>6.86</v>
      </c>
      <c r="QM4" s="424"/>
      <c r="QN4" s="7"/>
      <c r="QQ4" s="5" t="s">
        <v>57</v>
      </c>
      <c r="QR4" s="6">
        <v>6.86</v>
      </c>
      <c r="QS4" s="424"/>
      <c r="QT4" s="7"/>
      <c r="QW4" s="5" t="s">
        <v>57</v>
      </c>
      <c r="QX4" s="6">
        <v>6.86</v>
      </c>
      <c r="QY4" s="424"/>
      <c r="QZ4" s="7"/>
      <c r="RC4" s="5" t="s">
        <v>57</v>
      </c>
      <c r="RD4" s="6">
        <v>6.86</v>
      </c>
      <c r="RE4" s="424"/>
      <c r="RF4" s="7"/>
      <c r="RI4" s="5" t="s">
        <v>57</v>
      </c>
      <c r="RJ4" s="6">
        <v>6.86</v>
      </c>
      <c r="RK4" s="424"/>
      <c r="RL4" s="7"/>
      <c r="RO4" s="5" t="s">
        <v>57</v>
      </c>
      <c r="RP4" s="6">
        <v>6.86</v>
      </c>
      <c r="RQ4" s="424"/>
      <c r="RR4" s="7"/>
      <c r="RU4" s="5" t="s">
        <v>57</v>
      </c>
      <c r="RV4" s="6">
        <v>6.86</v>
      </c>
      <c r="RW4" s="424"/>
      <c r="RX4" s="7"/>
      <c r="SA4" s="5" t="s">
        <v>57</v>
      </c>
      <c r="SB4" s="6">
        <v>6.86</v>
      </c>
      <c r="SC4" s="424"/>
      <c r="SD4" s="7"/>
      <c r="SG4" s="5" t="s">
        <v>57</v>
      </c>
      <c r="SH4" s="6">
        <v>6.86</v>
      </c>
      <c r="SI4" s="424"/>
      <c r="SJ4" s="7"/>
      <c r="SM4" s="5" t="s">
        <v>57</v>
      </c>
      <c r="SN4" s="6">
        <v>6.86</v>
      </c>
      <c r="SO4" s="424"/>
      <c r="SP4" s="7"/>
      <c r="SS4" s="5" t="s">
        <v>57</v>
      </c>
      <c r="ST4" s="6">
        <v>6.86</v>
      </c>
      <c r="SU4" s="424"/>
      <c r="SV4" s="7"/>
      <c r="SY4" s="5" t="s">
        <v>57</v>
      </c>
      <c r="SZ4" s="6">
        <v>6.86</v>
      </c>
      <c r="TA4" s="424"/>
      <c r="TB4" s="7"/>
      <c r="TE4" s="5" t="s">
        <v>57</v>
      </c>
      <c r="TF4" s="6">
        <v>6.86</v>
      </c>
      <c r="TG4" s="424"/>
      <c r="TH4" s="7"/>
      <c r="TK4" s="5" t="s">
        <v>57</v>
      </c>
      <c r="TL4" s="6">
        <v>6.86</v>
      </c>
      <c r="TM4" s="424"/>
      <c r="TN4" s="7"/>
      <c r="TQ4" s="5" t="s">
        <v>57</v>
      </c>
      <c r="TR4" s="6">
        <v>6.86</v>
      </c>
      <c r="TS4" s="424"/>
      <c r="TT4" s="7"/>
      <c r="TW4" s="5" t="s">
        <v>57</v>
      </c>
      <c r="TX4" s="6">
        <v>6.86</v>
      </c>
      <c r="TY4" s="424"/>
      <c r="TZ4" s="7"/>
      <c r="UC4" s="5" t="s">
        <v>57</v>
      </c>
      <c r="UD4" s="6">
        <v>6.86</v>
      </c>
      <c r="UE4" s="424"/>
      <c r="UF4" s="7"/>
    </row>
    <row r="5" spans="1:553" ht="15.75" thickBot="1" x14ac:dyDescent="0.3">
      <c r="B5" s="19"/>
      <c r="C5" s="16" t="s">
        <v>230</v>
      </c>
      <c r="D5" s="16"/>
      <c r="E5" s="16"/>
      <c r="F5" s="16"/>
      <c r="G5" s="16"/>
      <c r="I5" s="16"/>
      <c r="J5" s="16"/>
      <c r="K5" s="16"/>
      <c r="L5" s="16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LF5" s="7"/>
      <c r="LL5" s="7"/>
      <c r="LR5" s="7"/>
      <c r="LX5" s="7"/>
      <c r="MD5" s="7"/>
      <c r="MJ5" s="7"/>
      <c r="MP5" s="7"/>
      <c r="MV5" s="7"/>
      <c r="NB5" s="7"/>
      <c r="NH5" s="7"/>
      <c r="NN5" s="7"/>
      <c r="NT5" s="7"/>
      <c r="NZ5" s="7"/>
      <c r="OF5" s="7"/>
      <c r="OL5" s="7"/>
      <c r="OR5" s="7"/>
      <c r="OX5" s="7"/>
      <c r="PD5" s="7"/>
      <c r="PJ5" s="7"/>
      <c r="PP5" s="7"/>
      <c r="PV5" s="7"/>
      <c r="QB5" s="7"/>
      <c r="QH5" s="7"/>
      <c r="QN5" s="7"/>
      <c r="QT5" s="7"/>
      <c r="QZ5" s="7"/>
      <c r="RF5" s="7"/>
      <c r="RL5" s="7"/>
      <c r="RR5" s="7"/>
      <c r="RX5" s="7"/>
      <c r="SD5" s="7"/>
      <c r="SJ5" s="7"/>
      <c r="SP5" s="7"/>
      <c r="SV5" s="7"/>
      <c r="TB5" s="7"/>
      <c r="TH5" s="7"/>
      <c r="TN5" s="7"/>
      <c r="TT5" s="7"/>
      <c r="TZ5" s="7"/>
      <c r="UF5" s="7"/>
    </row>
    <row r="6" spans="1:553" ht="15.75" thickTop="1" x14ac:dyDescent="0.25">
      <c r="B6" s="1"/>
      <c r="D6" s="478" t="s">
        <v>67</v>
      </c>
      <c r="E6" s="479"/>
      <c r="F6" s="479"/>
      <c r="G6" s="480"/>
      <c r="H6" s="481"/>
      <c r="I6" s="478" t="s">
        <v>43</v>
      </c>
      <c r="J6" s="479"/>
      <c r="K6" s="479"/>
      <c r="L6" s="480"/>
      <c r="M6" s="481"/>
      <c r="N6" s="478" t="s">
        <v>45</v>
      </c>
      <c r="O6" s="479"/>
      <c r="P6" s="479"/>
      <c r="Q6" s="481"/>
      <c r="R6" s="22"/>
      <c r="S6" s="490" t="s">
        <v>46</v>
      </c>
      <c r="T6" s="491"/>
      <c r="U6" s="491"/>
      <c r="V6" s="492"/>
      <c r="W6" s="22"/>
      <c r="X6" s="497" t="s">
        <v>47</v>
      </c>
      <c r="Y6" s="479"/>
      <c r="Z6" s="479"/>
      <c r="AA6" s="481"/>
      <c r="AB6" s="22"/>
      <c r="AC6" s="478" t="s">
        <v>63</v>
      </c>
      <c r="AD6" s="479"/>
      <c r="AE6" s="479"/>
      <c r="AF6" s="481"/>
      <c r="AG6" s="22"/>
      <c r="AH6" s="478" t="s">
        <v>92</v>
      </c>
      <c r="AI6" s="479"/>
      <c r="AJ6" s="479"/>
      <c r="AK6" s="481"/>
      <c r="AL6" s="22"/>
      <c r="AM6" s="478" t="s">
        <v>80</v>
      </c>
      <c r="AN6" s="479"/>
      <c r="AO6" s="479"/>
      <c r="AP6" s="480"/>
      <c r="AQ6" s="481"/>
      <c r="AR6" s="23"/>
      <c r="AS6" s="469" t="s">
        <v>79</v>
      </c>
      <c r="AT6" s="470"/>
      <c r="AU6" s="470"/>
      <c r="AV6" s="470"/>
      <c r="AW6" s="471"/>
      <c r="AX6" s="469" t="s">
        <v>78</v>
      </c>
      <c r="AY6" s="470"/>
      <c r="AZ6" s="470"/>
      <c r="BA6" s="470"/>
      <c r="BB6" s="471"/>
      <c r="BC6" s="469" t="s">
        <v>77</v>
      </c>
      <c r="BD6" s="470"/>
      <c r="BE6" s="470"/>
      <c r="BF6" s="470"/>
      <c r="BG6" s="471"/>
      <c r="BH6" s="469" t="s">
        <v>99</v>
      </c>
      <c r="BI6" s="470"/>
      <c r="BJ6" s="470"/>
      <c r="BK6" s="470"/>
      <c r="BL6" s="470"/>
      <c r="BM6" s="464" t="s">
        <v>100</v>
      </c>
      <c r="BN6" s="452"/>
      <c r="BO6" s="452"/>
      <c r="BP6" s="452"/>
      <c r="BQ6" s="453"/>
      <c r="BR6" s="464" t="s">
        <v>106</v>
      </c>
      <c r="BS6" s="452"/>
      <c r="BT6" s="452"/>
      <c r="BU6" s="452"/>
      <c r="BV6" s="453"/>
      <c r="BW6" s="464" t="s">
        <v>114</v>
      </c>
      <c r="BX6" s="452"/>
      <c r="BY6" s="452"/>
      <c r="BZ6" s="452"/>
      <c r="CA6" s="453"/>
      <c r="CB6" s="464" t="s">
        <v>116</v>
      </c>
      <c r="CC6" s="452"/>
      <c r="CD6" s="452"/>
      <c r="CE6" s="452"/>
      <c r="CF6" s="453"/>
      <c r="CG6" s="464" t="s">
        <v>120</v>
      </c>
      <c r="CH6" s="452"/>
      <c r="CI6" s="452"/>
      <c r="CJ6" s="452"/>
      <c r="CK6" s="452"/>
      <c r="CL6" s="464" t="s">
        <v>125</v>
      </c>
      <c r="CM6" s="452"/>
      <c r="CN6" s="452"/>
      <c r="CO6" s="452"/>
      <c r="CP6" s="453"/>
      <c r="CQ6" s="464" t="s">
        <v>129</v>
      </c>
      <c r="CR6" s="452"/>
      <c r="CS6" s="452"/>
      <c r="CT6" s="452"/>
      <c r="CU6" s="453"/>
      <c r="CV6" s="464" t="s">
        <v>135</v>
      </c>
      <c r="CW6" s="452"/>
      <c r="CX6" s="452"/>
      <c r="CY6" s="452"/>
      <c r="CZ6" s="453"/>
      <c r="DA6" s="24"/>
      <c r="DB6" s="464" t="s">
        <v>139</v>
      </c>
      <c r="DC6" s="452"/>
      <c r="DD6" s="452"/>
      <c r="DE6" s="452"/>
      <c r="DF6" s="453"/>
      <c r="DG6" s="464" t="s">
        <v>141</v>
      </c>
      <c r="DH6" s="452"/>
      <c r="DI6" s="452"/>
      <c r="DJ6" s="452"/>
      <c r="DK6" s="453"/>
      <c r="DL6" s="464" t="s">
        <v>143</v>
      </c>
      <c r="DM6" s="452"/>
      <c r="DN6" s="452"/>
      <c r="DO6" s="452"/>
      <c r="DP6" s="453"/>
      <c r="DQ6" s="464" t="s">
        <v>145</v>
      </c>
      <c r="DR6" s="452"/>
      <c r="DS6" s="452"/>
      <c r="DT6" s="452"/>
      <c r="DU6" s="453"/>
      <c r="DV6" s="464" t="s">
        <v>152</v>
      </c>
      <c r="DW6" s="452"/>
      <c r="DX6" s="452"/>
      <c r="DY6" s="452"/>
      <c r="DZ6" s="453"/>
      <c r="EA6" s="464" t="s">
        <v>151</v>
      </c>
      <c r="EB6" s="452"/>
      <c r="EC6" s="452"/>
      <c r="ED6" s="452"/>
      <c r="EE6" s="453"/>
      <c r="EF6" s="464" t="s">
        <v>154</v>
      </c>
      <c r="EG6" s="452"/>
      <c r="EH6" s="452"/>
      <c r="EI6" s="452"/>
      <c r="EJ6" s="453"/>
      <c r="EK6" s="464" t="s">
        <v>156</v>
      </c>
      <c r="EL6" s="452"/>
      <c r="EM6" s="452"/>
      <c r="EN6" s="452"/>
      <c r="EO6" s="453"/>
      <c r="EP6" s="464" t="s">
        <v>158</v>
      </c>
      <c r="EQ6" s="452"/>
      <c r="ER6" s="452"/>
      <c r="ES6" s="452"/>
      <c r="ET6" s="453"/>
      <c r="EV6" s="464" t="s">
        <v>174</v>
      </c>
      <c r="EW6" s="452"/>
      <c r="EX6" s="452"/>
      <c r="EY6" s="452"/>
      <c r="EZ6" s="453"/>
      <c r="FB6" s="464" t="s">
        <v>180</v>
      </c>
      <c r="FC6" s="452"/>
      <c r="FD6" s="452"/>
      <c r="FE6" s="452"/>
      <c r="FF6" s="453"/>
      <c r="FH6" s="464" t="s">
        <v>182</v>
      </c>
      <c r="FI6" s="452"/>
      <c r="FJ6" s="452"/>
      <c r="FK6" s="452"/>
      <c r="FL6" s="453"/>
      <c r="FN6" s="464" t="s">
        <v>185</v>
      </c>
      <c r="FO6" s="452"/>
      <c r="FP6" s="452"/>
      <c r="FQ6" s="452"/>
      <c r="FR6" s="453"/>
      <c r="FT6" s="464" t="s">
        <v>189</v>
      </c>
      <c r="FU6" s="452"/>
      <c r="FV6" s="452"/>
      <c r="FW6" s="452"/>
      <c r="FX6" s="453"/>
      <c r="FZ6" s="464" t="s">
        <v>195</v>
      </c>
      <c r="GA6" s="452"/>
      <c r="GB6" s="452"/>
      <c r="GC6" s="452"/>
      <c r="GD6" s="453"/>
      <c r="GF6" s="464" t="s">
        <v>192</v>
      </c>
      <c r="GG6" s="452"/>
      <c r="GH6" s="452"/>
      <c r="GI6" s="452"/>
      <c r="GJ6" s="453"/>
      <c r="GL6" s="464" t="s">
        <v>196</v>
      </c>
      <c r="GM6" s="452"/>
      <c r="GN6" s="452"/>
      <c r="GO6" s="452"/>
      <c r="GP6" s="453"/>
      <c r="GR6" s="464" t="s">
        <v>197</v>
      </c>
      <c r="GS6" s="452"/>
      <c r="GT6" s="452"/>
      <c r="GU6" s="452"/>
      <c r="GV6" s="453"/>
      <c r="GX6" s="464" t="s">
        <v>199</v>
      </c>
      <c r="GY6" s="452"/>
      <c r="GZ6" s="452"/>
      <c r="HA6" s="452"/>
      <c r="HB6" s="453"/>
      <c r="HD6" s="464" t="s">
        <v>201</v>
      </c>
      <c r="HE6" s="452"/>
      <c r="HF6" s="452"/>
      <c r="HG6" s="452"/>
      <c r="HH6" s="453"/>
      <c r="HJ6" s="464" t="s">
        <v>213</v>
      </c>
      <c r="HK6" s="452"/>
      <c r="HL6" s="452"/>
      <c r="HM6" s="452"/>
      <c r="HN6" s="453"/>
      <c r="HP6" s="464" t="s">
        <v>216</v>
      </c>
      <c r="HQ6" s="452"/>
      <c r="HR6" s="452"/>
      <c r="HS6" s="452"/>
      <c r="HT6" s="453"/>
      <c r="HV6" s="464" t="s">
        <v>219</v>
      </c>
      <c r="HW6" s="452"/>
      <c r="HX6" s="452"/>
      <c r="HY6" s="452"/>
      <c r="HZ6" s="453"/>
      <c r="IB6" s="464" t="s">
        <v>223</v>
      </c>
      <c r="IC6" s="452"/>
      <c r="ID6" s="452"/>
      <c r="IE6" s="452"/>
      <c r="IF6" s="453"/>
      <c r="IH6" s="464" t="s">
        <v>226</v>
      </c>
      <c r="II6" s="452"/>
      <c r="IJ6" s="452"/>
      <c r="IK6" s="452"/>
      <c r="IL6" s="453"/>
      <c r="IN6" s="464" t="s">
        <v>238</v>
      </c>
      <c r="IO6" s="452"/>
      <c r="IP6" s="452"/>
      <c r="IQ6" s="452"/>
      <c r="IR6" s="453"/>
      <c r="IT6" s="464" t="s">
        <v>241</v>
      </c>
      <c r="IU6" s="452"/>
      <c r="IV6" s="452"/>
      <c r="IW6" s="452"/>
      <c r="IX6" s="453"/>
      <c r="IZ6" s="464" t="s">
        <v>247</v>
      </c>
      <c r="JA6" s="452"/>
      <c r="JB6" s="452"/>
      <c r="JC6" s="452"/>
      <c r="JD6" s="453"/>
      <c r="JF6" s="464" t="s">
        <v>244</v>
      </c>
      <c r="JG6" s="452"/>
      <c r="JH6" s="452"/>
      <c r="JI6" s="452"/>
      <c r="JJ6" s="453"/>
      <c r="JL6" s="464" t="s">
        <v>256</v>
      </c>
      <c r="JM6" s="452"/>
      <c r="JN6" s="452"/>
      <c r="JO6" s="452"/>
      <c r="JP6" s="453"/>
      <c r="JR6" s="464" t="s">
        <v>260</v>
      </c>
      <c r="JS6" s="452"/>
      <c r="JT6" s="452"/>
      <c r="JU6" s="452"/>
      <c r="JV6" s="453"/>
      <c r="JX6" s="464" t="s">
        <v>263</v>
      </c>
      <c r="JY6" s="452"/>
      <c r="JZ6" s="452"/>
      <c r="KA6" s="452"/>
      <c r="KB6" s="453"/>
      <c r="KD6" s="464" t="s">
        <v>266</v>
      </c>
      <c r="KE6" s="452"/>
      <c r="KF6" s="452"/>
      <c r="KG6" s="452"/>
      <c r="KH6" s="453"/>
      <c r="KJ6" s="464" t="s">
        <v>271</v>
      </c>
      <c r="KK6" s="452"/>
      <c r="KL6" s="452"/>
      <c r="KM6" s="452"/>
      <c r="KN6" s="453"/>
      <c r="KP6" s="451">
        <v>41973</v>
      </c>
      <c r="KQ6" s="452"/>
      <c r="KR6" s="452"/>
      <c r="KS6" s="452"/>
      <c r="KT6" s="453"/>
      <c r="KV6" s="451">
        <v>42004</v>
      </c>
      <c r="KW6" s="452"/>
      <c r="KX6" s="452"/>
      <c r="KY6" s="452"/>
      <c r="KZ6" s="453"/>
      <c r="LB6" s="451">
        <v>42035</v>
      </c>
      <c r="LC6" s="452"/>
      <c r="LD6" s="452"/>
      <c r="LE6" s="452"/>
      <c r="LF6" s="453"/>
      <c r="LH6" s="451">
        <v>42063</v>
      </c>
      <c r="LI6" s="452"/>
      <c r="LJ6" s="452"/>
      <c r="LK6" s="452"/>
      <c r="LL6" s="453"/>
      <c r="LN6" s="451">
        <v>42094</v>
      </c>
      <c r="LO6" s="452"/>
      <c r="LP6" s="452"/>
      <c r="LQ6" s="452"/>
      <c r="LR6" s="453"/>
      <c r="LT6" s="451">
        <v>42124</v>
      </c>
      <c r="LU6" s="452"/>
      <c r="LV6" s="452"/>
      <c r="LW6" s="452"/>
      <c r="LX6" s="453"/>
      <c r="LZ6" s="451">
        <v>42155</v>
      </c>
      <c r="MA6" s="452"/>
      <c r="MB6" s="452"/>
      <c r="MC6" s="452"/>
      <c r="MD6" s="453"/>
      <c r="MF6" s="451">
        <v>42185</v>
      </c>
      <c r="MG6" s="452"/>
      <c r="MH6" s="452"/>
      <c r="MI6" s="452"/>
      <c r="MJ6" s="453"/>
      <c r="ML6" s="451">
        <v>42216</v>
      </c>
      <c r="MM6" s="452"/>
      <c r="MN6" s="452"/>
      <c r="MO6" s="452"/>
      <c r="MP6" s="453"/>
      <c r="MR6" s="451">
        <v>42247</v>
      </c>
      <c r="MS6" s="452"/>
      <c r="MT6" s="452"/>
      <c r="MU6" s="452"/>
      <c r="MV6" s="453"/>
      <c r="MX6" s="451">
        <v>42277</v>
      </c>
      <c r="MY6" s="452"/>
      <c r="MZ6" s="452"/>
      <c r="NA6" s="452"/>
      <c r="NB6" s="453"/>
      <c r="ND6" s="451">
        <v>42308</v>
      </c>
      <c r="NE6" s="452"/>
      <c r="NF6" s="452"/>
      <c r="NG6" s="452"/>
      <c r="NH6" s="453"/>
      <c r="NJ6" s="451">
        <v>42338</v>
      </c>
      <c r="NK6" s="452"/>
      <c r="NL6" s="452"/>
      <c r="NM6" s="452"/>
      <c r="NN6" s="453"/>
      <c r="NP6" s="451">
        <v>42369</v>
      </c>
      <c r="NQ6" s="452"/>
      <c r="NR6" s="452"/>
      <c r="NS6" s="452"/>
      <c r="NT6" s="453"/>
      <c r="NV6" s="451">
        <v>42400</v>
      </c>
      <c r="NW6" s="452"/>
      <c r="NX6" s="452"/>
      <c r="NY6" s="452"/>
      <c r="NZ6" s="453"/>
      <c r="OB6" s="451">
        <v>42429</v>
      </c>
      <c r="OC6" s="452"/>
      <c r="OD6" s="452"/>
      <c r="OE6" s="452"/>
      <c r="OF6" s="453"/>
      <c r="OH6" s="451">
        <v>42460</v>
      </c>
      <c r="OI6" s="452"/>
      <c r="OJ6" s="452"/>
      <c r="OK6" s="452"/>
      <c r="OL6" s="453"/>
      <c r="ON6" s="451">
        <v>42490</v>
      </c>
      <c r="OO6" s="452"/>
      <c r="OP6" s="452"/>
      <c r="OQ6" s="452"/>
      <c r="OR6" s="453"/>
      <c r="OT6" s="451">
        <v>42521</v>
      </c>
      <c r="OU6" s="452"/>
      <c r="OV6" s="452"/>
      <c r="OW6" s="452"/>
      <c r="OX6" s="453"/>
      <c r="OZ6" s="451">
        <v>42551</v>
      </c>
      <c r="PA6" s="452"/>
      <c r="PB6" s="452"/>
      <c r="PC6" s="452"/>
      <c r="PD6" s="453"/>
      <c r="PF6" s="451">
        <v>42582</v>
      </c>
      <c r="PG6" s="452"/>
      <c r="PH6" s="452"/>
      <c r="PI6" s="452"/>
      <c r="PJ6" s="453"/>
      <c r="PL6" s="451">
        <v>42613</v>
      </c>
      <c r="PM6" s="452"/>
      <c r="PN6" s="452"/>
      <c r="PO6" s="452"/>
      <c r="PP6" s="453"/>
      <c r="PR6" s="451">
        <v>42643</v>
      </c>
      <c r="PS6" s="452"/>
      <c r="PT6" s="452"/>
      <c r="PU6" s="452"/>
      <c r="PV6" s="453"/>
      <c r="PX6" s="451">
        <v>42674</v>
      </c>
      <c r="PY6" s="452"/>
      <c r="PZ6" s="452"/>
      <c r="QA6" s="452"/>
      <c r="QB6" s="453"/>
      <c r="QD6" s="451">
        <v>42704</v>
      </c>
      <c r="QE6" s="452"/>
      <c r="QF6" s="452"/>
      <c r="QG6" s="452"/>
      <c r="QH6" s="453"/>
      <c r="QJ6" s="451">
        <v>42735</v>
      </c>
      <c r="QK6" s="452"/>
      <c r="QL6" s="452"/>
      <c r="QM6" s="452"/>
      <c r="QN6" s="453"/>
      <c r="QP6" s="451">
        <v>42766</v>
      </c>
      <c r="QQ6" s="452"/>
      <c r="QR6" s="452"/>
      <c r="QS6" s="452"/>
      <c r="QT6" s="453"/>
      <c r="QV6" s="451">
        <v>42794</v>
      </c>
      <c r="QW6" s="452"/>
      <c r="QX6" s="452"/>
      <c r="QY6" s="452"/>
      <c r="QZ6" s="453"/>
      <c r="RB6" s="451">
        <v>42825</v>
      </c>
      <c r="RC6" s="452"/>
      <c r="RD6" s="452"/>
      <c r="RE6" s="452"/>
      <c r="RF6" s="453"/>
      <c r="RH6" s="451">
        <v>42855</v>
      </c>
      <c r="RI6" s="452"/>
      <c r="RJ6" s="452"/>
      <c r="RK6" s="452"/>
      <c r="RL6" s="453"/>
      <c r="RN6" s="451">
        <v>42886</v>
      </c>
      <c r="RO6" s="452"/>
      <c r="RP6" s="452"/>
      <c r="RQ6" s="452"/>
      <c r="RR6" s="453"/>
      <c r="RT6" s="451">
        <v>42916</v>
      </c>
      <c r="RU6" s="452"/>
      <c r="RV6" s="452"/>
      <c r="RW6" s="452"/>
      <c r="RX6" s="453"/>
      <c r="RZ6" s="451">
        <v>42947</v>
      </c>
      <c r="SA6" s="452"/>
      <c r="SB6" s="452"/>
      <c r="SC6" s="452"/>
      <c r="SD6" s="453"/>
      <c r="SF6" s="451">
        <v>42978</v>
      </c>
      <c r="SG6" s="452"/>
      <c r="SH6" s="452"/>
      <c r="SI6" s="452"/>
      <c r="SJ6" s="453"/>
      <c r="SL6" s="451">
        <v>43008</v>
      </c>
      <c r="SM6" s="452"/>
      <c r="SN6" s="452"/>
      <c r="SO6" s="452"/>
      <c r="SP6" s="453"/>
      <c r="SR6" s="451">
        <v>43039</v>
      </c>
      <c r="SS6" s="452"/>
      <c r="ST6" s="452"/>
      <c r="SU6" s="452"/>
      <c r="SV6" s="453"/>
      <c r="SX6" s="451">
        <v>43069</v>
      </c>
      <c r="SY6" s="452"/>
      <c r="SZ6" s="452"/>
      <c r="TA6" s="452"/>
      <c r="TB6" s="453"/>
      <c r="TD6" s="451">
        <v>43100</v>
      </c>
      <c r="TE6" s="452"/>
      <c r="TF6" s="452"/>
      <c r="TG6" s="452"/>
      <c r="TH6" s="453"/>
      <c r="TJ6" s="451">
        <v>43131</v>
      </c>
      <c r="TK6" s="452"/>
      <c r="TL6" s="452"/>
      <c r="TM6" s="452"/>
      <c r="TN6" s="453"/>
      <c r="TP6" s="451">
        <v>43159</v>
      </c>
      <c r="TQ6" s="452"/>
      <c r="TR6" s="452"/>
      <c r="TS6" s="452"/>
      <c r="TT6" s="453"/>
      <c r="TV6" s="451">
        <v>43190</v>
      </c>
      <c r="TW6" s="452"/>
      <c r="TX6" s="452"/>
      <c r="TY6" s="452"/>
      <c r="TZ6" s="453"/>
      <c r="UB6" s="451" t="s">
        <v>396</v>
      </c>
      <c r="UC6" s="452"/>
      <c r="UD6" s="452"/>
      <c r="UE6" s="452"/>
      <c r="UF6" s="453"/>
    </row>
    <row r="7" spans="1:553" ht="14.25" customHeight="1" x14ac:dyDescent="0.25">
      <c r="B7" s="25"/>
      <c r="D7" s="482"/>
      <c r="E7" s="483"/>
      <c r="F7" s="483"/>
      <c r="G7" s="484"/>
      <c r="H7" s="485"/>
      <c r="I7" s="482"/>
      <c r="J7" s="483"/>
      <c r="K7" s="483"/>
      <c r="L7" s="484"/>
      <c r="M7" s="485"/>
      <c r="N7" s="482"/>
      <c r="O7" s="483"/>
      <c r="P7" s="483"/>
      <c r="Q7" s="485"/>
      <c r="R7" s="26"/>
      <c r="S7" s="493"/>
      <c r="T7" s="483"/>
      <c r="U7" s="483"/>
      <c r="V7" s="484"/>
      <c r="W7" s="26"/>
      <c r="X7" s="498"/>
      <c r="Y7" s="483"/>
      <c r="Z7" s="483"/>
      <c r="AA7" s="485"/>
      <c r="AB7" s="26"/>
      <c r="AC7" s="482"/>
      <c r="AD7" s="483"/>
      <c r="AE7" s="483"/>
      <c r="AF7" s="485"/>
      <c r="AG7" s="26"/>
      <c r="AH7" s="482"/>
      <c r="AI7" s="483"/>
      <c r="AJ7" s="483"/>
      <c r="AK7" s="485"/>
      <c r="AL7" s="26"/>
      <c r="AM7" s="482"/>
      <c r="AN7" s="483"/>
      <c r="AO7" s="483"/>
      <c r="AP7" s="484"/>
      <c r="AQ7" s="485"/>
      <c r="AR7" s="27"/>
      <c r="AS7" s="472"/>
      <c r="AT7" s="455"/>
      <c r="AU7" s="455"/>
      <c r="AV7" s="455"/>
      <c r="AW7" s="473"/>
      <c r="AX7" s="472"/>
      <c r="AY7" s="455"/>
      <c r="AZ7" s="455"/>
      <c r="BA7" s="455"/>
      <c r="BB7" s="473"/>
      <c r="BC7" s="472"/>
      <c r="BD7" s="455"/>
      <c r="BE7" s="455"/>
      <c r="BF7" s="455"/>
      <c r="BG7" s="473"/>
      <c r="BH7" s="472"/>
      <c r="BI7" s="455"/>
      <c r="BJ7" s="455"/>
      <c r="BK7" s="455"/>
      <c r="BL7" s="455"/>
      <c r="BM7" s="454"/>
      <c r="BN7" s="455"/>
      <c r="BO7" s="455"/>
      <c r="BP7" s="455"/>
      <c r="BQ7" s="456"/>
      <c r="BR7" s="454"/>
      <c r="BS7" s="455"/>
      <c r="BT7" s="455"/>
      <c r="BU7" s="455"/>
      <c r="BV7" s="456"/>
      <c r="BW7" s="454"/>
      <c r="BX7" s="455"/>
      <c r="BY7" s="455"/>
      <c r="BZ7" s="455"/>
      <c r="CA7" s="456"/>
      <c r="CB7" s="454"/>
      <c r="CC7" s="455"/>
      <c r="CD7" s="455"/>
      <c r="CE7" s="455"/>
      <c r="CF7" s="456"/>
      <c r="CG7" s="454"/>
      <c r="CH7" s="455"/>
      <c r="CI7" s="455"/>
      <c r="CJ7" s="455"/>
      <c r="CK7" s="455"/>
      <c r="CL7" s="454"/>
      <c r="CM7" s="455"/>
      <c r="CN7" s="455"/>
      <c r="CO7" s="455"/>
      <c r="CP7" s="456"/>
      <c r="CQ7" s="454"/>
      <c r="CR7" s="455"/>
      <c r="CS7" s="455"/>
      <c r="CT7" s="455"/>
      <c r="CU7" s="456"/>
      <c r="CV7" s="454"/>
      <c r="CW7" s="455"/>
      <c r="CX7" s="455"/>
      <c r="CY7" s="455"/>
      <c r="CZ7" s="456"/>
      <c r="DA7" s="27"/>
      <c r="DB7" s="454"/>
      <c r="DC7" s="455"/>
      <c r="DD7" s="455"/>
      <c r="DE7" s="455"/>
      <c r="DF7" s="456"/>
      <c r="DG7" s="454"/>
      <c r="DH7" s="455"/>
      <c r="DI7" s="455"/>
      <c r="DJ7" s="455"/>
      <c r="DK7" s="456"/>
      <c r="DL7" s="454"/>
      <c r="DM7" s="455"/>
      <c r="DN7" s="455"/>
      <c r="DO7" s="455"/>
      <c r="DP7" s="456"/>
      <c r="DQ7" s="454"/>
      <c r="DR7" s="455"/>
      <c r="DS7" s="455"/>
      <c r="DT7" s="455"/>
      <c r="DU7" s="456"/>
      <c r="DV7" s="454"/>
      <c r="DW7" s="455"/>
      <c r="DX7" s="455"/>
      <c r="DY7" s="455"/>
      <c r="DZ7" s="456"/>
      <c r="EA7" s="454"/>
      <c r="EB7" s="455"/>
      <c r="EC7" s="455"/>
      <c r="ED7" s="455"/>
      <c r="EE7" s="456"/>
      <c r="EF7" s="454"/>
      <c r="EG7" s="455"/>
      <c r="EH7" s="455"/>
      <c r="EI7" s="455"/>
      <c r="EJ7" s="456"/>
      <c r="EK7" s="454"/>
      <c r="EL7" s="455"/>
      <c r="EM7" s="455"/>
      <c r="EN7" s="455"/>
      <c r="EO7" s="456"/>
      <c r="EP7" s="454"/>
      <c r="EQ7" s="455"/>
      <c r="ER7" s="455"/>
      <c r="ES7" s="455"/>
      <c r="ET7" s="456"/>
      <c r="EV7" s="454"/>
      <c r="EW7" s="455"/>
      <c r="EX7" s="455"/>
      <c r="EY7" s="455"/>
      <c r="EZ7" s="456"/>
      <c r="FB7" s="454"/>
      <c r="FC7" s="455"/>
      <c r="FD7" s="455"/>
      <c r="FE7" s="455"/>
      <c r="FF7" s="456"/>
      <c r="FH7" s="454"/>
      <c r="FI7" s="455"/>
      <c r="FJ7" s="455"/>
      <c r="FK7" s="455"/>
      <c r="FL7" s="456"/>
      <c r="FN7" s="454"/>
      <c r="FO7" s="455"/>
      <c r="FP7" s="455"/>
      <c r="FQ7" s="455"/>
      <c r="FR7" s="456"/>
      <c r="FT7" s="454"/>
      <c r="FU7" s="455"/>
      <c r="FV7" s="455"/>
      <c r="FW7" s="455"/>
      <c r="FX7" s="456"/>
      <c r="FZ7" s="454"/>
      <c r="GA7" s="455"/>
      <c r="GB7" s="455"/>
      <c r="GC7" s="455"/>
      <c r="GD7" s="456"/>
      <c r="GF7" s="454"/>
      <c r="GG7" s="455"/>
      <c r="GH7" s="455"/>
      <c r="GI7" s="455"/>
      <c r="GJ7" s="456"/>
      <c r="GL7" s="454"/>
      <c r="GM7" s="455"/>
      <c r="GN7" s="455"/>
      <c r="GO7" s="455"/>
      <c r="GP7" s="456"/>
      <c r="GR7" s="454"/>
      <c r="GS7" s="455"/>
      <c r="GT7" s="455"/>
      <c r="GU7" s="455"/>
      <c r="GV7" s="456"/>
      <c r="GX7" s="454"/>
      <c r="GY7" s="455"/>
      <c r="GZ7" s="455"/>
      <c r="HA7" s="455"/>
      <c r="HB7" s="456"/>
      <c r="HD7" s="454"/>
      <c r="HE7" s="455"/>
      <c r="HF7" s="455"/>
      <c r="HG7" s="455"/>
      <c r="HH7" s="456"/>
      <c r="HJ7" s="454"/>
      <c r="HK7" s="455"/>
      <c r="HL7" s="455"/>
      <c r="HM7" s="455"/>
      <c r="HN7" s="456"/>
      <c r="HP7" s="454"/>
      <c r="HQ7" s="455"/>
      <c r="HR7" s="455"/>
      <c r="HS7" s="455"/>
      <c r="HT7" s="456"/>
      <c r="HV7" s="454"/>
      <c r="HW7" s="455"/>
      <c r="HX7" s="455"/>
      <c r="HY7" s="455"/>
      <c r="HZ7" s="456"/>
      <c r="IB7" s="454"/>
      <c r="IC7" s="455"/>
      <c r="ID7" s="455"/>
      <c r="IE7" s="455"/>
      <c r="IF7" s="456"/>
      <c r="IH7" s="454"/>
      <c r="II7" s="455"/>
      <c r="IJ7" s="455"/>
      <c r="IK7" s="455"/>
      <c r="IL7" s="456"/>
      <c r="IN7" s="454"/>
      <c r="IO7" s="455"/>
      <c r="IP7" s="455"/>
      <c r="IQ7" s="455"/>
      <c r="IR7" s="456"/>
      <c r="IT7" s="454"/>
      <c r="IU7" s="455"/>
      <c r="IV7" s="455"/>
      <c r="IW7" s="455"/>
      <c r="IX7" s="456"/>
      <c r="IZ7" s="454"/>
      <c r="JA7" s="455"/>
      <c r="JB7" s="455"/>
      <c r="JC7" s="455"/>
      <c r="JD7" s="456"/>
      <c r="JF7" s="454"/>
      <c r="JG7" s="455"/>
      <c r="JH7" s="455"/>
      <c r="JI7" s="455"/>
      <c r="JJ7" s="456"/>
      <c r="JL7" s="454"/>
      <c r="JM7" s="455"/>
      <c r="JN7" s="455"/>
      <c r="JO7" s="455"/>
      <c r="JP7" s="456"/>
      <c r="JR7" s="454"/>
      <c r="JS7" s="455"/>
      <c r="JT7" s="455"/>
      <c r="JU7" s="455"/>
      <c r="JV7" s="456"/>
      <c r="JX7" s="454"/>
      <c r="JY7" s="455"/>
      <c r="JZ7" s="455"/>
      <c r="KA7" s="455"/>
      <c r="KB7" s="456"/>
      <c r="KD7" s="454"/>
      <c r="KE7" s="455"/>
      <c r="KF7" s="455"/>
      <c r="KG7" s="455"/>
      <c r="KH7" s="456"/>
      <c r="KJ7" s="454"/>
      <c r="KK7" s="455"/>
      <c r="KL7" s="455"/>
      <c r="KM7" s="455"/>
      <c r="KN7" s="456"/>
      <c r="KP7" s="454"/>
      <c r="KQ7" s="455"/>
      <c r="KR7" s="455"/>
      <c r="KS7" s="455"/>
      <c r="KT7" s="456"/>
      <c r="KV7" s="454"/>
      <c r="KW7" s="455"/>
      <c r="KX7" s="455"/>
      <c r="KY7" s="455"/>
      <c r="KZ7" s="456"/>
      <c r="LB7" s="454"/>
      <c r="LC7" s="455"/>
      <c r="LD7" s="455"/>
      <c r="LE7" s="455"/>
      <c r="LF7" s="456"/>
      <c r="LH7" s="454"/>
      <c r="LI7" s="455"/>
      <c r="LJ7" s="455"/>
      <c r="LK7" s="455"/>
      <c r="LL7" s="456"/>
      <c r="LN7" s="454"/>
      <c r="LO7" s="455"/>
      <c r="LP7" s="455"/>
      <c r="LQ7" s="455"/>
      <c r="LR7" s="456"/>
      <c r="LT7" s="454"/>
      <c r="LU7" s="455"/>
      <c r="LV7" s="455"/>
      <c r="LW7" s="455"/>
      <c r="LX7" s="456"/>
      <c r="LZ7" s="454"/>
      <c r="MA7" s="455"/>
      <c r="MB7" s="455"/>
      <c r="MC7" s="455"/>
      <c r="MD7" s="456"/>
      <c r="MF7" s="454"/>
      <c r="MG7" s="455"/>
      <c r="MH7" s="455"/>
      <c r="MI7" s="455"/>
      <c r="MJ7" s="456"/>
      <c r="ML7" s="454"/>
      <c r="MM7" s="455"/>
      <c r="MN7" s="455"/>
      <c r="MO7" s="455"/>
      <c r="MP7" s="456"/>
      <c r="MR7" s="454"/>
      <c r="MS7" s="455"/>
      <c r="MT7" s="455"/>
      <c r="MU7" s="455"/>
      <c r="MV7" s="456"/>
      <c r="MX7" s="454"/>
      <c r="MY7" s="455"/>
      <c r="MZ7" s="455"/>
      <c r="NA7" s="455"/>
      <c r="NB7" s="456"/>
      <c r="ND7" s="454"/>
      <c r="NE7" s="455"/>
      <c r="NF7" s="455"/>
      <c r="NG7" s="455"/>
      <c r="NH7" s="456"/>
      <c r="NJ7" s="454"/>
      <c r="NK7" s="455"/>
      <c r="NL7" s="455"/>
      <c r="NM7" s="455"/>
      <c r="NN7" s="456"/>
      <c r="NP7" s="454"/>
      <c r="NQ7" s="455"/>
      <c r="NR7" s="455"/>
      <c r="NS7" s="455"/>
      <c r="NT7" s="456"/>
      <c r="NV7" s="454"/>
      <c r="NW7" s="455"/>
      <c r="NX7" s="455"/>
      <c r="NY7" s="455"/>
      <c r="NZ7" s="456"/>
      <c r="OB7" s="454"/>
      <c r="OC7" s="455"/>
      <c r="OD7" s="455"/>
      <c r="OE7" s="455"/>
      <c r="OF7" s="456"/>
      <c r="OH7" s="454"/>
      <c r="OI7" s="455"/>
      <c r="OJ7" s="455"/>
      <c r="OK7" s="455"/>
      <c r="OL7" s="456"/>
      <c r="ON7" s="454"/>
      <c r="OO7" s="455"/>
      <c r="OP7" s="455"/>
      <c r="OQ7" s="455"/>
      <c r="OR7" s="456"/>
      <c r="OT7" s="454"/>
      <c r="OU7" s="455"/>
      <c r="OV7" s="455"/>
      <c r="OW7" s="455"/>
      <c r="OX7" s="456"/>
      <c r="OZ7" s="454"/>
      <c r="PA7" s="455"/>
      <c r="PB7" s="455"/>
      <c r="PC7" s="455"/>
      <c r="PD7" s="456"/>
      <c r="PF7" s="454"/>
      <c r="PG7" s="455"/>
      <c r="PH7" s="455"/>
      <c r="PI7" s="455"/>
      <c r="PJ7" s="456"/>
      <c r="PL7" s="454"/>
      <c r="PM7" s="455"/>
      <c r="PN7" s="455"/>
      <c r="PO7" s="455"/>
      <c r="PP7" s="456"/>
      <c r="PR7" s="454"/>
      <c r="PS7" s="455"/>
      <c r="PT7" s="455"/>
      <c r="PU7" s="455"/>
      <c r="PV7" s="456"/>
      <c r="PX7" s="454"/>
      <c r="PY7" s="455"/>
      <c r="PZ7" s="455"/>
      <c r="QA7" s="455"/>
      <c r="QB7" s="456"/>
      <c r="QD7" s="454"/>
      <c r="QE7" s="455"/>
      <c r="QF7" s="455"/>
      <c r="QG7" s="455"/>
      <c r="QH7" s="456"/>
      <c r="QJ7" s="454"/>
      <c r="QK7" s="455"/>
      <c r="QL7" s="455"/>
      <c r="QM7" s="455"/>
      <c r="QN7" s="456"/>
      <c r="QP7" s="454"/>
      <c r="QQ7" s="455"/>
      <c r="QR7" s="455"/>
      <c r="QS7" s="455"/>
      <c r="QT7" s="456"/>
      <c r="QV7" s="454"/>
      <c r="QW7" s="455"/>
      <c r="QX7" s="455"/>
      <c r="QY7" s="455"/>
      <c r="QZ7" s="456"/>
      <c r="RB7" s="454"/>
      <c r="RC7" s="455"/>
      <c r="RD7" s="455"/>
      <c r="RE7" s="455"/>
      <c r="RF7" s="456"/>
      <c r="RH7" s="454"/>
      <c r="RI7" s="455"/>
      <c r="RJ7" s="455"/>
      <c r="RK7" s="455"/>
      <c r="RL7" s="456"/>
      <c r="RN7" s="454"/>
      <c r="RO7" s="455"/>
      <c r="RP7" s="455"/>
      <c r="RQ7" s="455"/>
      <c r="RR7" s="456"/>
      <c r="RT7" s="454"/>
      <c r="RU7" s="455"/>
      <c r="RV7" s="455"/>
      <c r="RW7" s="455"/>
      <c r="RX7" s="456"/>
      <c r="RZ7" s="454"/>
      <c r="SA7" s="455"/>
      <c r="SB7" s="455"/>
      <c r="SC7" s="455"/>
      <c r="SD7" s="456"/>
      <c r="SF7" s="454"/>
      <c r="SG7" s="455"/>
      <c r="SH7" s="455"/>
      <c r="SI7" s="455"/>
      <c r="SJ7" s="456"/>
      <c r="SL7" s="454"/>
      <c r="SM7" s="455"/>
      <c r="SN7" s="455"/>
      <c r="SO7" s="455"/>
      <c r="SP7" s="456"/>
      <c r="SR7" s="454"/>
      <c r="SS7" s="455"/>
      <c r="ST7" s="455"/>
      <c r="SU7" s="455"/>
      <c r="SV7" s="456"/>
      <c r="SX7" s="454"/>
      <c r="SY7" s="455"/>
      <c r="SZ7" s="455"/>
      <c r="TA7" s="455"/>
      <c r="TB7" s="456"/>
      <c r="TD7" s="454"/>
      <c r="TE7" s="455"/>
      <c r="TF7" s="455"/>
      <c r="TG7" s="455"/>
      <c r="TH7" s="456"/>
      <c r="TJ7" s="454"/>
      <c r="TK7" s="455"/>
      <c r="TL7" s="455"/>
      <c r="TM7" s="455"/>
      <c r="TN7" s="456"/>
      <c r="TP7" s="454"/>
      <c r="TQ7" s="455"/>
      <c r="TR7" s="455"/>
      <c r="TS7" s="455"/>
      <c r="TT7" s="456"/>
      <c r="TV7" s="454"/>
      <c r="TW7" s="455"/>
      <c r="TX7" s="455"/>
      <c r="TY7" s="455"/>
      <c r="TZ7" s="456"/>
      <c r="UB7" s="454"/>
      <c r="UC7" s="455"/>
      <c r="UD7" s="455"/>
      <c r="UE7" s="455"/>
      <c r="UF7" s="456"/>
    </row>
    <row r="8" spans="1:553" ht="15.75" thickBot="1" x14ac:dyDescent="0.3">
      <c r="B8" s="25"/>
      <c r="D8" s="486"/>
      <c r="E8" s="487"/>
      <c r="F8" s="487"/>
      <c r="G8" s="488"/>
      <c r="H8" s="489"/>
      <c r="I8" s="486"/>
      <c r="J8" s="487"/>
      <c r="K8" s="487"/>
      <c r="L8" s="488"/>
      <c r="M8" s="489"/>
      <c r="N8" s="486"/>
      <c r="O8" s="487"/>
      <c r="P8" s="487"/>
      <c r="Q8" s="489"/>
      <c r="R8" s="28"/>
      <c r="S8" s="494"/>
      <c r="T8" s="495"/>
      <c r="U8" s="495"/>
      <c r="V8" s="496"/>
      <c r="W8" s="28"/>
      <c r="X8" s="499"/>
      <c r="Y8" s="487"/>
      <c r="Z8" s="487"/>
      <c r="AA8" s="489"/>
      <c r="AB8" s="28"/>
      <c r="AC8" s="486"/>
      <c r="AD8" s="487"/>
      <c r="AE8" s="487"/>
      <c r="AF8" s="489"/>
      <c r="AG8" s="28"/>
      <c r="AH8" s="486"/>
      <c r="AI8" s="487"/>
      <c r="AJ8" s="487"/>
      <c r="AK8" s="489"/>
      <c r="AL8" s="28"/>
      <c r="AM8" s="486"/>
      <c r="AN8" s="487"/>
      <c r="AO8" s="487"/>
      <c r="AP8" s="488"/>
      <c r="AQ8" s="489"/>
      <c r="AR8" s="29"/>
      <c r="AS8" s="474"/>
      <c r="AT8" s="466"/>
      <c r="AU8" s="466"/>
      <c r="AV8" s="466"/>
      <c r="AW8" s="475"/>
      <c r="AX8" s="474"/>
      <c r="AY8" s="466"/>
      <c r="AZ8" s="466"/>
      <c r="BA8" s="466"/>
      <c r="BB8" s="475"/>
      <c r="BC8" s="474"/>
      <c r="BD8" s="466"/>
      <c r="BE8" s="466"/>
      <c r="BF8" s="466"/>
      <c r="BG8" s="475"/>
      <c r="BH8" s="474"/>
      <c r="BI8" s="466"/>
      <c r="BJ8" s="466"/>
      <c r="BK8" s="466"/>
      <c r="BL8" s="466"/>
      <c r="BM8" s="465"/>
      <c r="BN8" s="466"/>
      <c r="BO8" s="466"/>
      <c r="BP8" s="466"/>
      <c r="BQ8" s="467"/>
      <c r="BR8" s="465"/>
      <c r="BS8" s="466"/>
      <c r="BT8" s="466"/>
      <c r="BU8" s="466"/>
      <c r="BV8" s="467"/>
      <c r="BW8" s="465"/>
      <c r="BX8" s="466"/>
      <c r="BY8" s="466"/>
      <c r="BZ8" s="466"/>
      <c r="CA8" s="467"/>
      <c r="CB8" s="465"/>
      <c r="CC8" s="466"/>
      <c r="CD8" s="466"/>
      <c r="CE8" s="466"/>
      <c r="CF8" s="467"/>
      <c r="CG8" s="465"/>
      <c r="CH8" s="466"/>
      <c r="CI8" s="466"/>
      <c r="CJ8" s="466"/>
      <c r="CK8" s="466"/>
      <c r="CL8" s="465"/>
      <c r="CM8" s="466"/>
      <c r="CN8" s="466"/>
      <c r="CO8" s="466"/>
      <c r="CP8" s="467"/>
      <c r="CQ8" s="465"/>
      <c r="CR8" s="466"/>
      <c r="CS8" s="466"/>
      <c r="CT8" s="466"/>
      <c r="CU8" s="467"/>
      <c r="CV8" s="465"/>
      <c r="CW8" s="466"/>
      <c r="CX8" s="466"/>
      <c r="CY8" s="466"/>
      <c r="CZ8" s="467"/>
      <c r="DA8" s="29"/>
      <c r="DB8" s="465"/>
      <c r="DC8" s="466"/>
      <c r="DD8" s="466"/>
      <c r="DE8" s="466"/>
      <c r="DF8" s="467"/>
      <c r="DG8" s="465"/>
      <c r="DH8" s="466"/>
      <c r="DI8" s="466"/>
      <c r="DJ8" s="466"/>
      <c r="DK8" s="467"/>
      <c r="DL8" s="465"/>
      <c r="DM8" s="466"/>
      <c r="DN8" s="466"/>
      <c r="DO8" s="466"/>
      <c r="DP8" s="467"/>
      <c r="DQ8" s="465"/>
      <c r="DR8" s="466"/>
      <c r="DS8" s="466"/>
      <c r="DT8" s="466"/>
      <c r="DU8" s="467"/>
      <c r="DV8" s="465"/>
      <c r="DW8" s="466"/>
      <c r="DX8" s="466"/>
      <c r="DY8" s="466"/>
      <c r="DZ8" s="467"/>
      <c r="EA8" s="465"/>
      <c r="EB8" s="466"/>
      <c r="EC8" s="466"/>
      <c r="ED8" s="466"/>
      <c r="EE8" s="467"/>
      <c r="EF8" s="465"/>
      <c r="EG8" s="466"/>
      <c r="EH8" s="466"/>
      <c r="EI8" s="466"/>
      <c r="EJ8" s="467"/>
      <c r="EK8" s="465"/>
      <c r="EL8" s="466"/>
      <c r="EM8" s="466"/>
      <c r="EN8" s="466"/>
      <c r="EO8" s="467"/>
      <c r="EP8" s="465"/>
      <c r="EQ8" s="466"/>
      <c r="ER8" s="466"/>
      <c r="ES8" s="466"/>
      <c r="ET8" s="467"/>
      <c r="EV8" s="454"/>
      <c r="EW8" s="455"/>
      <c r="EX8" s="455"/>
      <c r="EY8" s="455"/>
      <c r="EZ8" s="456"/>
      <c r="FB8" s="454"/>
      <c r="FC8" s="455"/>
      <c r="FD8" s="455"/>
      <c r="FE8" s="455"/>
      <c r="FF8" s="456"/>
      <c r="FH8" s="454"/>
      <c r="FI8" s="455"/>
      <c r="FJ8" s="455"/>
      <c r="FK8" s="455"/>
      <c r="FL8" s="456"/>
      <c r="FN8" s="454"/>
      <c r="FO8" s="455"/>
      <c r="FP8" s="455"/>
      <c r="FQ8" s="455"/>
      <c r="FR8" s="456"/>
      <c r="FT8" s="454"/>
      <c r="FU8" s="455"/>
      <c r="FV8" s="455"/>
      <c r="FW8" s="455"/>
      <c r="FX8" s="456"/>
      <c r="FZ8" s="454"/>
      <c r="GA8" s="455"/>
      <c r="GB8" s="455"/>
      <c r="GC8" s="455"/>
      <c r="GD8" s="456"/>
      <c r="GF8" s="454"/>
      <c r="GG8" s="455"/>
      <c r="GH8" s="455"/>
      <c r="GI8" s="455"/>
      <c r="GJ8" s="456"/>
      <c r="GL8" s="454"/>
      <c r="GM8" s="455"/>
      <c r="GN8" s="455"/>
      <c r="GO8" s="455"/>
      <c r="GP8" s="456"/>
      <c r="GR8" s="454"/>
      <c r="GS8" s="455"/>
      <c r="GT8" s="455"/>
      <c r="GU8" s="455"/>
      <c r="GV8" s="456"/>
      <c r="GX8" s="454"/>
      <c r="GY8" s="455"/>
      <c r="GZ8" s="455"/>
      <c r="HA8" s="455"/>
      <c r="HB8" s="456"/>
      <c r="HD8" s="454"/>
      <c r="HE8" s="455"/>
      <c r="HF8" s="455"/>
      <c r="HG8" s="455"/>
      <c r="HH8" s="456"/>
      <c r="HJ8" s="454"/>
      <c r="HK8" s="455"/>
      <c r="HL8" s="455"/>
      <c r="HM8" s="455"/>
      <c r="HN8" s="456"/>
      <c r="HP8" s="454"/>
      <c r="HQ8" s="455"/>
      <c r="HR8" s="455"/>
      <c r="HS8" s="455"/>
      <c r="HT8" s="456"/>
      <c r="HV8" s="454"/>
      <c r="HW8" s="455"/>
      <c r="HX8" s="455"/>
      <c r="HY8" s="455"/>
      <c r="HZ8" s="456"/>
      <c r="IB8" s="454"/>
      <c r="IC8" s="455"/>
      <c r="ID8" s="455"/>
      <c r="IE8" s="455"/>
      <c r="IF8" s="456"/>
      <c r="IH8" s="454"/>
      <c r="II8" s="455"/>
      <c r="IJ8" s="455"/>
      <c r="IK8" s="455"/>
      <c r="IL8" s="456"/>
      <c r="IN8" s="454"/>
      <c r="IO8" s="455"/>
      <c r="IP8" s="455"/>
      <c r="IQ8" s="455"/>
      <c r="IR8" s="456"/>
      <c r="IT8" s="454"/>
      <c r="IU8" s="455"/>
      <c r="IV8" s="455"/>
      <c r="IW8" s="455"/>
      <c r="IX8" s="456"/>
      <c r="IZ8" s="454"/>
      <c r="JA8" s="455"/>
      <c r="JB8" s="455"/>
      <c r="JC8" s="455"/>
      <c r="JD8" s="456"/>
      <c r="JF8" s="454"/>
      <c r="JG8" s="455"/>
      <c r="JH8" s="455"/>
      <c r="JI8" s="455"/>
      <c r="JJ8" s="456"/>
      <c r="JL8" s="454"/>
      <c r="JM8" s="455"/>
      <c r="JN8" s="455"/>
      <c r="JO8" s="455"/>
      <c r="JP8" s="456"/>
      <c r="JR8" s="454"/>
      <c r="JS8" s="455"/>
      <c r="JT8" s="455"/>
      <c r="JU8" s="455"/>
      <c r="JV8" s="456"/>
      <c r="JX8" s="454"/>
      <c r="JY8" s="455"/>
      <c r="JZ8" s="455"/>
      <c r="KA8" s="455"/>
      <c r="KB8" s="456"/>
      <c r="KD8" s="454"/>
      <c r="KE8" s="455"/>
      <c r="KF8" s="455"/>
      <c r="KG8" s="455"/>
      <c r="KH8" s="456"/>
      <c r="KJ8" s="454"/>
      <c r="KK8" s="455"/>
      <c r="KL8" s="455"/>
      <c r="KM8" s="455"/>
      <c r="KN8" s="456"/>
      <c r="KP8" s="454"/>
      <c r="KQ8" s="455"/>
      <c r="KR8" s="455"/>
      <c r="KS8" s="455"/>
      <c r="KT8" s="456"/>
      <c r="KV8" s="454"/>
      <c r="KW8" s="455"/>
      <c r="KX8" s="455"/>
      <c r="KY8" s="455"/>
      <c r="KZ8" s="456"/>
      <c r="LB8" s="454"/>
      <c r="LC8" s="455"/>
      <c r="LD8" s="455"/>
      <c r="LE8" s="455"/>
      <c r="LF8" s="456"/>
      <c r="LH8" s="454"/>
      <c r="LI8" s="455"/>
      <c r="LJ8" s="455"/>
      <c r="LK8" s="455"/>
      <c r="LL8" s="456"/>
      <c r="LN8" s="454"/>
      <c r="LO8" s="455"/>
      <c r="LP8" s="455"/>
      <c r="LQ8" s="455"/>
      <c r="LR8" s="456"/>
      <c r="LT8" s="454"/>
      <c r="LU8" s="455"/>
      <c r="LV8" s="455"/>
      <c r="LW8" s="455"/>
      <c r="LX8" s="456"/>
      <c r="LZ8" s="454"/>
      <c r="MA8" s="455"/>
      <c r="MB8" s="455"/>
      <c r="MC8" s="455"/>
      <c r="MD8" s="456"/>
      <c r="MF8" s="454"/>
      <c r="MG8" s="455"/>
      <c r="MH8" s="455"/>
      <c r="MI8" s="455"/>
      <c r="MJ8" s="456"/>
      <c r="ML8" s="454"/>
      <c r="MM8" s="455"/>
      <c r="MN8" s="455"/>
      <c r="MO8" s="455"/>
      <c r="MP8" s="456"/>
      <c r="MR8" s="454"/>
      <c r="MS8" s="455"/>
      <c r="MT8" s="455"/>
      <c r="MU8" s="455"/>
      <c r="MV8" s="456"/>
      <c r="MX8" s="454"/>
      <c r="MY8" s="455"/>
      <c r="MZ8" s="455"/>
      <c r="NA8" s="455"/>
      <c r="NB8" s="456"/>
      <c r="ND8" s="454"/>
      <c r="NE8" s="455"/>
      <c r="NF8" s="455"/>
      <c r="NG8" s="455"/>
      <c r="NH8" s="456"/>
      <c r="NJ8" s="454"/>
      <c r="NK8" s="455"/>
      <c r="NL8" s="455"/>
      <c r="NM8" s="455"/>
      <c r="NN8" s="456"/>
      <c r="NP8" s="454"/>
      <c r="NQ8" s="455"/>
      <c r="NR8" s="455"/>
      <c r="NS8" s="455"/>
      <c r="NT8" s="456"/>
      <c r="NV8" s="454"/>
      <c r="NW8" s="455"/>
      <c r="NX8" s="455"/>
      <c r="NY8" s="455"/>
      <c r="NZ8" s="456"/>
      <c r="OB8" s="454"/>
      <c r="OC8" s="455"/>
      <c r="OD8" s="455"/>
      <c r="OE8" s="455"/>
      <c r="OF8" s="456"/>
      <c r="OH8" s="454"/>
      <c r="OI8" s="455"/>
      <c r="OJ8" s="455"/>
      <c r="OK8" s="455"/>
      <c r="OL8" s="456"/>
      <c r="ON8" s="454"/>
      <c r="OO8" s="455"/>
      <c r="OP8" s="455"/>
      <c r="OQ8" s="455"/>
      <c r="OR8" s="456"/>
      <c r="OT8" s="454"/>
      <c r="OU8" s="455"/>
      <c r="OV8" s="455"/>
      <c r="OW8" s="455"/>
      <c r="OX8" s="456"/>
      <c r="OZ8" s="454"/>
      <c r="PA8" s="455"/>
      <c r="PB8" s="455"/>
      <c r="PC8" s="455"/>
      <c r="PD8" s="456"/>
      <c r="PF8" s="454"/>
      <c r="PG8" s="455"/>
      <c r="PH8" s="455"/>
      <c r="PI8" s="455"/>
      <c r="PJ8" s="456"/>
      <c r="PL8" s="454"/>
      <c r="PM8" s="455"/>
      <c r="PN8" s="455"/>
      <c r="PO8" s="455"/>
      <c r="PP8" s="456"/>
      <c r="PR8" s="454"/>
      <c r="PS8" s="455"/>
      <c r="PT8" s="455"/>
      <c r="PU8" s="455"/>
      <c r="PV8" s="456"/>
      <c r="PX8" s="454"/>
      <c r="PY8" s="455"/>
      <c r="PZ8" s="455"/>
      <c r="QA8" s="455"/>
      <c r="QB8" s="456"/>
      <c r="QD8" s="454"/>
      <c r="QE8" s="455"/>
      <c r="QF8" s="455"/>
      <c r="QG8" s="455"/>
      <c r="QH8" s="456"/>
      <c r="QJ8" s="454"/>
      <c r="QK8" s="455"/>
      <c r="QL8" s="455"/>
      <c r="QM8" s="455"/>
      <c r="QN8" s="456"/>
      <c r="QP8" s="454"/>
      <c r="QQ8" s="455"/>
      <c r="QR8" s="455"/>
      <c r="QS8" s="455"/>
      <c r="QT8" s="456"/>
      <c r="QV8" s="454"/>
      <c r="QW8" s="455"/>
      <c r="QX8" s="455"/>
      <c r="QY8" s="455"/>
      <c r="QZ8" s="456"/>
      <c r="RB8" s="454"/>
      <c r="RC8" s="455"/>
      <c r="RD8" s="455"/>
      <c r="RE8" s="455"/>
      <c r="RF8" s="456"/>
      <c r="RH8" s="454"/>
      <c r="RI8" s="455"/>
      <c r="RJ8" s="455"/>
      <c r="RK8" s="455"/>
      <c r="RL8" s="456"/>
      <c r="RN8" s="454"/>
      <c r="RO8" s="455"/>
      <c r="RP8" s="455"/>
      <c r="RQ8" s="455"/>
      <c r="RR8" s="456"/>
      <c r="RT8" s="454"/>
      <c r="RU8" s="455"/>
      <c r="RV8" s="455"/>
      <c r="RW8" s="455"/>
      <c r="RX8" s="456"/>
      <c r="RZ8" s="454"/>
      <c r="SA8" s="455"/>
      <c r="SB8" s="455"/>
      <c r="SC8" s="455"/>
      <c r="SD8" s="456"/>
      <c r="SF8" s="454"/>
      <c r="SG8" s="455"/>
      <c r="SH8" s="455"/>
      <c r="SI8" s="455"/>
      <c r="SJ8" s="456"/>
      <c r="SL8" s="454"/>
      <c r="SM8" s="455"/>
      <c r="SN8" s="455"/>
      <c r="SO8" s="455"/>
      <c r="SP8" s="456"/>
      <c r="SR8" s="454"/>
      <c r="SS8" s="455"/>
      <c r="ST8" s="455"/>
      <c r="SU8" s="455"/>
      <c r="SV8" s="456"/>
      <c r="SX8" s="454"/>
      <c r="SY8" s="455"/>
      <c r="SZ8" s="455"/>
      <c r="TA8" s="455"/>
      <c r="TB8" s="456"/>
      <c r="TD8" s="454"/>
      <c r="TE8" s="455"/>
      <c r="TF8" s="455"/>
      <c r="TG8" s="455"/>
      <c r="TH8" s="456"/>
      <c r="TJ8" s="454"/>
      <c r="TK8" s="455"/>
      <c r="TL8" s="455"/>
      <c r="TM8" s="455"/>
      <c r="TN8" s="456"/>
      <c r="TP8" s="454"/>
      <c r="TQ8" s="455"/>
      <c r="TR8" s="455"/>
      <c r="TS8" s="455"/>
      <c r="TT8" s="456"/>
      <c r="TV8" s="454"/>
      <c r="TW8" s="455"/>
      <c r="TX8" s="455"/>
      <c r="TY8" s="455"/>
      <c r="TZ8" s="456"/>
      <c r="UB8" s="454"/>
      <c r="UC8" s="455"/>
      <c r="UD8" s="455"/>
      <c r="UE8" s="455"/>
      <c r="UF8" s="456"/>
    </row>
    <row r="9" spans="1:553" ht="37.5" thickTop="1" thickBot="1" x14ac:dyDescent="0.3">
      <c r="B9" s="30" t="s">
        <v>27</v>
      </c>
      <c r="D9" s="31" t="s">
        <v>38</v>
      </c>
      <c r="E9" s="32" t="s">
        <v>39</v>
      </c>
      <c r="F9" s="31" t="s">
        <v>40</v>
      </c>
      <c r="G9" s="33" t="s">
        <v>72</v>
      </c>
      <c r="H9" s="34" t="s">
        <v>58</v>
      </c>
      <c r="I9" s="31" t="s">
        <v>38</v>
      </c>
      <c r="J9" s="32" t="s">
        <v>39</v>
      </c>
      <c r="K9" s="31" t="s">
        <v>40</v>
      </c>
      <c r="L9" s="33" t="s">
        <v>72</v>
      </c>
      <c r="M9" s="34" t="s">
        <v>58</v>
      </c>
      <c r="N9" s="33" t="s">
        <v>38</v>
      </c>
      <c r="O9" s="33" t="s">
        <v>39</v>
      </c>
      <c r="P9" s="33" t="s">
        <v>40</v>
      </c>
      <c r="Q9" s="35" t="s">
        <v>58</v>
      </c>
      <c r="R9" s="36"/>
      <c r="S9" s="37" t="s">
        <v>38</v>
      </c>
      <c r="T9" s="37" t="s">
        <v>39</v>
      </c>
      <c r="U9" s="37" t="s">
        <v>40</v>
      </c>
      <c r="V9" s="38" t="s">
        <v>58</v>
      </c>
      <c r="W9" s="36"/>
      <c r="X9" s="33" t="s">
        <v>38</v>
      </c>
      <c r="Y9" s="33" t="s">
        <v>39</v>
      </c>
      <c r="Z9" s="33" t="s">
        <v>40</v>
      </c>
      <c r="AA9" s="35" t="s">
        <v>58</v>
      </c>
      <c r="AB9" s="36"/>
      <c r="AC9" s="33" t="s">
        <v>38</v>
      </c>
      <c r="AD9" s="33" t="s">
        <v>39</v>
      </c>
      <c r="AE9" s="33" t="s">
        <v>40</v>
      </c>
      <c r="AF9" s="35" t="s">
        <v>58</v>
      </c>
      <c r="AG9" s="36"/>
      <c r="AH9" s="33" t="s">
        <v>38</v>
      </c>
      <c r="AI9" s="33" t="s">
        <v>39</v>
      </c>
      <c r="AJ9" s="33" t="s">
        <v>40</v>
      </c>
      <c r="AK9" s="35" t="s">
        <v>58</v>
      </c>
      <c r="AL9" s="36"/>
      <c r="AM9" s="31" t="s">
        <v>38</v>
      </c>
      <c r="AN9" s="32" t="s">
        <v>39</v>
      </c>
      <c r="AO9" s="31" t="s">
        <v>40</v>
      </c>
      <c r="AP9" s="33" t="s">
        <v>72</v>
      </c>
      <c r="AQ9" s="34" t="s">
        <v>58</v>
      </c>
      <c r="AR9" s="34"/>
      <c r="AS9" s="33" t="s">
        <v>38</v>
      </c>
      <c r="AT9" s="33" t="s">
        <v>39</v>
      </c>
      <c r="AU9" s="33" t="s">
        <v>40</v>
      </c>
      <c r="AV9" s="33" t="s">
        <v>72</v>
      </c>
      <c r="AW9" s="35" t="s">
        <v>58</v>
      </c>
      <c r="AX9" s="33" t="s">
        <v>38</v>
      </c>
      <c r="AY9" s="33" t="s">
        <v>39</v>
      </c>
      <c r="AZ9" s="33" t="s">
        <v>40</v>
      </c>
      <c r="BA9" s="33" t="s">
        <v>72</v>
      </c>
      <c r="BB9" s="35" t="s">
        <v>58</v>
      </c>
      <c r="BC9" s="33" t="s">
        <v>38</v>
      </c>
      <c r="BD9" s="33" t="s">
        <v>39</v>
      </c>
      <c r="BE9" s="33" t="s">
        <v>40</v>
      </c>
      <c r="BF9" s="33" t="s">
        <v>72</v>
      </c>
      <c r="BG9" s="35" t="s">
        <v>58</v>
      </c>
      <c r="BH9" s="39" t="s">
        <v>38</v>
      </c>
      <c r="BI9" s="39" t="s">
        <v>39</v>
      </c>
      <c r="BJ9" s="39" t="s">
        <v>40</v>
      </c>
      <c r="BK9" s="39" t="s">
        <v>72</v>
      </c>
      <c r="BL9" s="40" t="s">
        <v>58</v>
      </c>
      <c r="BM9" s="41" t="s">
        <v>38</v>
      </c>
      <c r="BN9" s="42" t="s">
        <v>39</v>
      </c>
      <c r="BO9" s="42" t="s">
        <v>40</v>
      </c>
      <c r="BP9" s="42" t="s">
        <v>72</v>
      </c>
      <c r="BQ9" s="43" t="s">
        <v>58</v>
      </c>
      <c r="BR9" s="41" t="s">
        <v>38</v>
      </c>
      <c r="BS9" s="42" t="s">
        <v>39</v>
      </c>
      <c r="BT9" s="42" t="s">
        <v>40</v>
      </c>
      <c r="BU9" s="42" t="s">
        <v>72</v>
      </c>
      <c r="BV9" s="43" t="s">
        <v>58</v>
      </c>
      <c r="BW9" s="41" t="s">
        <v>38</v>
      </c>
      <c r="BX9" s="42" t="s">
        <v>39</v>
      </c>
      <c r="BY9" s="42" t="s">
        <v>40</v>
      </c>
      <c r="BZ9" s="42" t="s">
        <v>72</v>
      </c>
      <c r="CA9" s="43" t="s">
        <v>58</v>
      </c>
      <c r="CB9" s="41" t="s">
        <v>38</v>
      </c>
      <c r="CC9" s="42" t="s">
        <v>39</v>
      </c>
      <c r="CD9" s="42" t="s">
        <v>40</v>
      </c>
      <c r="CE9" s="42" t="s">
        <v>72</v>
      </c>
      <c r="CF9" s="43" t="s">
        <v>58</v>
      </c>
      <c r="CG9" s="44" t="s">
        <v>38</v>
      </c>
      <c r="CH9" s="39" t="s">
        <v>39</v>
      </c>
      <c r="CI9" s="39" t="s">
        <v>40</v>
      </c>
      <c r="CJ9" s="39" t="s">
        <v>72</v>
      </c>
      <c r="CK9" s="40" t="s">
        <v>58</v>
      </c>
      <c r="CL9" s="44" t="s">
        <v>38</v>
      </c>
      <c r="CM9" s="39" t="s">
        <v>39</v>
      </c>
      <c r="CN9" s="39" t="s">
        <v>40</v>
      </c>
      <c r="CO9" s="39" t="s">
        <v>72</v>
      </c>
      <c r="CP9" s="45" t="s">
        <v>58</v>
      </c>
      <c r="CQ9" s="44" t="s">
        <v>38</v>
      </c>
      <c r="CR9" s="39" t="s">
        <v>39</v>
      </c>
      <c r="CS9" s="39" t="s">
        <v>40</v>
      </c>
      <c r="CT9" s="39" t="s">
        <v>72</v>
      </c>
      <c r="CU9" s="45" t="s">
        <v>58</v>
      </c>
      <c r="CV9" s="44" t="s">
        <v>38</v>
      </c>
      <c r="CW9" s="39" t="s">
        <v>39</v>
      </c>
      <c r="CX9" s="39" t="s">
        <v>40</v>
      </c>
      <c r="CY9" s="39" t="s">
        <v>72</v>
      </c>
      <c r="CZ9" s="45" t="s">
        <v>58</v>
      </c>
      <c r="DA9" s="46"/>
      <c r="DB9" s="44" t="s">
        <v>38</v>
      </c>
      <c r="DC9" s="39" t="s">
        <v>39</v>
      </c>
      <c r="DD9" s="39" t="s">
        <v>40</v>
      </c>
      <c r="DE9" s="39" t="s">
        <v>72</v>
      </c>
      <c r="DF9" s="45" t="s">
        <v>58</v>
      </c>
      <c r="DG9" s="44" t="s">
        <v>38</v>
      </c>
      <c r="DH9" s="39" t="s">
        <v>39</v>
      </c>
      <c r="DI9" s="39" t="s">
        <v>40</v>
      </c>
      <c r="DJ9" s="39" t="s">
        <v>72</v>
      </c>
      <c r="DK9" s="45" t="s">
        <v>58</v>
      </c>
      <c r="DL9" s="44" t="s">
        <v>38</v>
      </c>
      <c r="DM9" s="39" t="s">
        <v>39</v>
      </c>
      <c r="DN9" s="39" t="s">
        <v>40</v>
      </c>
      <c r="DO9" s="39" t="s">
        <v>72</v>
      </c>
      <c r="DP9" s="45" t="s">
        <v>58</v>
      </c>
      <c r="DQ9" s="44" t="s">
        <v>38</v>
      </c>
      <c r="DR9" s="39" t="s">
        <v>39</v>
      </c>
      <c r="DS9" s="39" t="s">
        <v>40</v>
      </c>
      <c r="DT9" s="39" t="s">
        <v>72</v>
      </c>
      <c r="DU9" s="45" t="s">
        <v>58</v>
      </c>
      <c r="DV9" s="44" t="s">
        <v>38</v>
      </c>
      <c r="DW9" s="39" t="s">
        <v>39</v>
      </c>
      <c r="DX9" s="39" t="s">
        <v>40</v>
      </c>
      <c r="DY9" s="39" t="s">
        <v>72</v>
      </c>
      <c r="DZ9" s="45" t="s">
        <v>58</v>
      </c>
      <c r="EA9" s="44" t="s">
        <v>38</v>
      </c>
      <c r="EB9" s="39" t="s">
        <v>39</v>
      </c>
      <c r="EC9" s="39" t="s">
        <v>40</v>
      </c>
      <c r="ED9" s="39" t="s">
        <v>72</v>
      </c>
      <c r="EE9" s="45" t="s">
        <v>58</v>
      </c>
      <c r="EF9" s="44" t="s">
        <v>38</v>
      </c>
      <c r="EG9" s="39" t="s">
        <v>39</v>
      </c>
      <c r="EH9" s="39" t="s">
        <v>40</v>
      </c>
      <c r="EI9" s="39" t="s">
        <v>72</v>
      </c>
      <c r="EJ9" s="45" t="s">
        <v>58</v>
      </c>
      <c r="EK9" s="44" t="s">
        <v>38</v>
      </c>
      <c r="EL9" s="39" t="s">
        <v>39</v>
      </c>
      <c r="EM9" s="39" t="s">
        <v>40</v>
      </c>
      <c r="EN9" s="39" t="s">
        <v>72</v>
      </c>
      <c r="EO9" s="45" t="s">
        <v>58</v>
      </c>
      <c r="EP9" s="44" t="s">
        <v>38</v>
      </c>
      <c r="EQ9" s="39" t="s">
        <v>39</v>
      </c>
      <c r="ER9" s="39" t="s">
        <v>40</v>
      </c>
      <c r="ES9" s="39" t="s">
        <v>72</v>
      </c>
      <c r="ET9" s="45" t="s">
        <v>58</v>
      </c>
      <c r="EV9" s="47" t="s">
        <v>38</v>
      </c>
      <c r="EW9" s="48" t="s">
        <v>39</v>
      </c>
      <c r="EX9" s="48" t="s">
        <v>40</v>
      </c>
      <c r="EY9" s="48" t="s">
        <v>72</v>
      </c>
      <c r="EZ9" s="49" t="s">
        <v>58</v>
      </c>
      <c r="FB9" s="47" t="s">
        <v>38</v>
      </c>
      <c r="FC9" s="48" t="s">
        <v>39</v>
      </c>
      <c r="FD9" s="48" t="s">
        <v>40</v>
      </c>
      <c r="FE9" s="48" t="s">
        <v>72</v>
      </c>
      <c r="FF9" s="49" t="s">
        <v>58</v>
      </c>
      <c r="FH9" s="47" t="s">
        <v>38</v>
      </c>
      <c r="FI9" s="48" t="s">
        <v>39</v>
      </c>
      <c r="FJ9" s="48" t="s">
        <v>40</v>
      </c>
      <c r="FK9" s="48" t="s">
        <v>72</v>
      </c>
      <c r="FL9" s="49" t="s">
        <v>58</v>
      </c>
      <c r="FN9" s="47" t="s">
        <v>38</v>
      </c>
      <c r="FO9" s="48" t="s">
        <v>39</v>
      </c>
      <c r="FP9" s="48" t="s">
        <v>40</v>
      </c>
      <c r="FQ9" s="48" t="s">
        <v>72</v>
      </c>
      <c r="FR9" s="49" t="s">
        <v>58</v>
      </c>
      <c r="FT9" s="47" t="s">
        <v>38</v>
      </c>
      <c r="FU9" s="48" t="s">
        <v>39</v>
      </c>
      <c r="FV9" s="48" t="s">
        <v>40</v>
      </c>
      <c r="FW9" s="48" t="s">
        <v>72</v>
      </c>
      <c r="FX9" s="49" t="s">
        <v>58</v>
      </c>
      <c r="FZ9" s="47" t="s">
        <v>38</v>
      </c>
      <c r="GA9" s="48" t="s">
        <v>39</v>
      </c>
      <c r="GB9" s="48" t="s">
        <v>40</v>
      </c>
      <c r="GC9" s="48" t="s">
        <v>72</v>
      </c>
      <c r="GD9" s="49" t="s">
        <v>58</v>
      </c>
      <c r="GF9" s="47" t="s">
        <v>38</v>
      </c>
      <c r="GG9" s="48" t="s">
        <v>39</v>
      </c>
      <c r="GH9" s="48" t="s">
        <v>40</v>
      </c>
      <c r="GI9" s="48" t="s">
        <v>72</v>
      </c>
      <c r="GJ9" s="49" t="s">
        <v>58</v>
      </c>
      <c r="GL9" s="47" t="s">
        <v>38</v>
      </c>
      <c r="GM9" s="48" t="s">
        <v>39</v>
      </c>
      <c r="GN9" s="48" t="s">
        <v>40</v>
      </c>
      <c r="GO9" s="48" t="s">
        <v>72</v>
      </c>
      <c r="GP9" s="49" t="s">
        <v>58</v>
      </c>
      <c r="GR9" s="47" t="s">
        <v>38</v>
      </c>
      <c r="GS9" s="48" t="s">
        <v>39</v>
      </c>
      <c r="GT9" s="48" t="s">
        <v>40</v>
      </c>
      <c r="GU9" s="48" t="s">
        <v>72</v>
      </c>
      <c r="GV9" s="49" t="s">
        <v>58</v>
      </c>
      <c r="GX9" s="47" t="s">
        <v>38</v>
      </c>
      <c r="GY9" s="48" t="s">
        <v>39</v>
      </c>
      <c r="GZ9" s="48" t="s">
        <v>40</v>
      </c>
      <c r="HA9" s="48" t="s">
        <v>72</v>
      </c>
      <c r="HB9" s="50" t="s">
        <v>58</v>
      </c>
      <c r="HD9" s="47" t="s">
        <v>38</v>
      </c>
      <c r="HE9" s="48" t="s">
        <v>39</v>
      </c>
      <c r="HF9" s="48" t="s">
        <v>40</v>
      </c>
      <c r="HG9" s="48" t="s">
        <v>72</v>
      </c>
      <c r="HH9" s="50" t="s">
        <v>58</v>
      </c>
      <c r="HJ9" s="47" t="s">
        <v>38</v>
      </c>
      <c r="HK9" s="48" t="s">
        <v>39</v>
      </c>
      <c r="HL9" s="48" t="s">
        <v>40</v>
      </c>
      <c r="HM9" s="48" t="s">
        <v>72</v>
      </c>
      <c r="HN9" s="50" t="s">
        <v>58</v>
      </c>
      <c r="HP9" s="47" t="s">
        <v>38</v>
      </c>
      <c r="HQ9" s="48" t="s">
        <v>39</v>
      </c>
      <c r="HR9" s="48" t="s">
        <v>40</v>
      </c>
      <c r="HS9" s="48" t="s">
        <v>72</v>
      </c>
      <c r="HT9" s="50" t="s">
        <v>58</v>
      </c>
      <c r="HV9" s="47" t="s">
        <v>38</v>
      </c>
      <c r="HW9" s="48" t="s">
        <v>39</v>
      </c>
      <c r="HX9" s="48" t="s">
        <v>40</v>
      </c>
      <c r="HY9" s="48" t="s">
        <v>72</v>
      </c>
      <c r="HZ9" s="50" t="s">
        <v>58</v>
      </c>
      <c r="IB9" s="47" t="s">
        <v>38</v>
      </c>
      <c r="IC9" s="48" t="s">
        <v>39</v>
      </c>
      <c r="ID9" s="48" t="s">
        <v>40</v>
      </c>
      <c r="IE9" s="48" t="s">
        <v>72</v>
      </c>
      <c r="IF9" s="50" t="s">
        <v>58</v>
      </c>
      <c r="IH9" s="47" t="s">
        <v>38</v>
      </c>
      <c r="II9" s="48" t="s">
        <v>39</v>
      </c>
      <c r="IJ9" s="48" t="s">
        <v>40</v>
      </c>
      <c r="IK9" s="48" t="s">
        <v>72</v>
      </c>
      <c r="IL9" s="50" t="s">
        <v>58</v>
      </c>
      <c r="IN9" s="47" t="s">
        <v>38</v>
      </c>
      <c r="IO9" s="48" t="s">
        <v>39</v>
      </c>
      <c r="IP9" s="48" t="s">
        <v>40</v>
      </c>
      <c r="IQ9" s="48" t="s">
        <v>72</v>
      </c>
      <c r="IR9" s="50" t="s">
        <v>58</v>
      </c>
      <c r="IT9" s="47" t="s">
        <v>38</v>
      </c>
      <c r="IU9" s="48" t="s">
        <v>39</v>
      </c>
      <c r="IV9" s="48" t="s">
        <v>40</v>
      </c>
      <c r="IW9" s="48" t="s">
        <v>72</v>
      </c>
      <c r="IX9" s="50" t="s">
        <v>58</v>
      </c>
      <c r="IZ9" s="47" t="s">
        <v>38</v>
      </c>
      <c r="JA9" s="48" t="s">
        <v>39</v>
      </c>
      <c r="JB9" s="48" t="s">
        <v>40</v>
      </c>
      <c r="JC9" s="48" t="s">
        <v>72</v>
      </c>
      <c r="JD9" s="50" t="s">
        <v>58</v>
      </c>
      <c r="JF9" s="47" t="s">
        <v>38</v>
      </c>
      <c r="JG9" s="48" t="s">
        <v>39</v>
      </c>
      <c r="JH9" s="48" t="s">
        <v>40</v>
      </c>
      <c r="JI9" s="48" t="s">
        <v>72</v>
      </c>
      <c r="JJ9" s="50" t="s">
        <v>58</v>
      </c>
      <c r="JL9" s="47" t="s">
        <v>38</v>
      </c>
      <c r="JM9" s="48" t="s">
        <v>39</v>
      </c>
      <c r="JN9" s="48" t="s">
        <v>40</v>
      </c>
      <c r="JO9" s="48" t="s">
        <v>72</v>
      </c>
      <c r="JP9" s="50" t="s">
        <v>58</v>
      </c>
      <c r="JR9" s="47" t="s">
        <v>38</v>
      </c>
      <c r="JS9" s="48" t="s">
        <v>39</v>
      </c>
      <c r="JT9" s="48" t="s">
        <v>40</v>
      </c>
      <c r="JU9" s="48" t="s">
        <v>72</v>
      </c>
      <c r="JV9" s="50" t="s">
        <v>58</v>
      </c>
      <c r="JX9" s="47" t="s">
        <v>38</v>
      </c>
      <c r="JY9" s="48" t="s">
        <v>39</v>
      </c>
      <c r="JZ9" s="48" t="s">
        <v>40</v>
      </c>
      <c r="KA9" s="48" t="s">
        <v>72</v>
      </c>
      <c r="KB9" s="50" t="s">
        <v>58</v>
      </c>
      <c r="KD9" s="47" t="s">
        <v>38</v>
      </c>
      <c r="KE9" s="48" t="s">
        <v>39</v>
      </c>
      <c r="KF9" s="48" t="s">
        <v>40</v>
      </c>
      <c r="KG9" s="48" t="s">
        <v>72</v>
      </c>
      <c r="KH9" s="50" t="s">
        <v>58</v>
      </c>
      <c r="KJ9" s="47" t="s">
        <v>38</v>
      </c>
      <c r="KK9" s="48" t="s">
        <v>39</v>
      </c>
      <c r="KL9" s="48" t="s">
        <v>40</v>
      </c>
      <c r="KM9" s="48" t="s">
        <v>72</v>
      </c>
      <c r="KN9" s="50" t="s">
        <v>58</v>
      </c>
      <c r="KP9" s="47" t="s">
        <v>38</v>
      </c>
      <c r="KQ9" s="48" t="s">
        <v>39</v>
      </c>
      <c r="KR9" s="48" t="s">
        <v>40</v>
      </c>
      <c r="KS9" s="48" t="s">
        <v>72</v>
      </c>
      <c r="KT9" s="50" t="s">
        <v>58</v>
      </c>
      <c r="KV9" s="47" t="s">
        <v>38</v>
      </c>
      <c r="KW9" s="48" t="s">
        <v>39</v>
      </c>
      <c r="KX9" s="48" t="s">
        <v>40</v>
      </c>
      <c r="KY9" s="48" t="s">
        <v>72</v>
      </c>
      <c r="KZ9" s="50" t="s">
        <v>58</v>
      </c>
      <c r="LB9" s="47" t="s">
        <v>38</v>
      </c>
      <c r="LC9" s="48" t="s">
        <v>39</v>
      </c>
      <c r="LD9" s="48" t="s">
        <v>40</v>
      </c>
      <c r="LE9" s="48" t="s">
        <v>72</v>
      </c>
      <c r="LF9" s="50" t="s">
        <v>58</v>
      </c>
      <c r="LH9" s="47" t="s">
        <v>38</v>
      </c>
      <c r="LI9" s="48" t="s">
        <v>39</v>
      </c>
      <c r="LJ9" s="48" t="s">
        <v>40</v>
      </c>
      <c r="LK9" s="48" t="s">
        <v>72</v>
      </c>
      <c r="LL9" s="50" t="s">
        <v>58</v>
      </c>
      <c r="LN9" s="47" t="s">
        <v>38</v>
      </c>
      <c r="LO9" s="48" t="s">
        <v>39</v>
      </c>
      <c r="LP9" s="48" t="s">
        <v>40</v>
      </c>
      <c r="LQ9" s="48" t="s">
        <v>72</v>
      </c>
      <c r="LR9" s="50" t="s">
        <v>58</v>
      </c>
      <c r="LT9" s="47" t="s">
        <v>38</v>
      </c>
      <c r="LU9" s="48" t="s">
        <v>39</v>
      </c>
      <c r="LV9" s="48" t="s">
        <v>40</v>
      </c>
      <c r="LW9" s="48" t="s">
        <v>72</v>
      </c>
      <c r="LX9" s="50" t="s">
        <v>58</v>
      </c>
      <c r="LZ9" s="47" t="s">
        <v>38</v>
      </c>
      <c r="MA9" s="48" t="s">
        <v>39</v>
      </c>
      <c r="MB9" s="48" t="s">
        <v>40</v>
      </c>
      <c r="MC9" s="48" t="s">
        <v>72</v>
      </c>
      <c r="MD9" s="50" t="s">
        <v>58</v>
      </c>
      <c r="MF9" s="47" t="s">
        <v>38</v>
      </c>
      <c r="MG9" s="48" t="s">
        <v>39</v>
      </c>
      <c r="MH9" s="48" t="s">
        <v>40</v>
      </c>
      <c r="MI9" s="48" t="s">
        <v>72</v>
      </c>
      <c r="MJ9" s="50" t="s">
        <v>58</v>
      </c>
      <c r="ML9" s="47" t="s">
        <v>38</v>
      </c>
      <c r="MM9" s="48" t="s">
        <v>39</v>
      </c>
      <c r="MN9" s="48" t="s">
        <v>40</v>
      </c>
      <c r="MO9" s="48" t="s">
        <v>72</v>
      </c>
      <c r="MP9" s="50" t="s">
        <v>58</v>
      </c>
      <c r="MR9" s="47" t="s">
        <v>38</v>
      </c>
      <c r="MS9" s="48" t="s">
        <v>39</v>
      </c>
      <c r="MT9" s="48" t="s">
        <v>40</v>
      </c>
      <c r="MU9" s="48" t="s">
        <v>72</v>
      </c>
      <c r="MV9" s="50" t="s">
        <v>58</v>
      </c>
      <c r="MX9" s="47" t="s">
        <v>38</v>
      </c>
      <c r="MY9" s="48" t="s">
        <v>39</v>
      </c>
      <c r="MZ9" s="48" t="s">
        <v>40</v>
      </c>
      <c r="NA9" s="48" t="s">
        <v>72</v>
      </c>
      <c r="NB9" s="50" t="s">
        <v>58</v>
      </c>
      <c r="ND9" s="47" t="s">
        <v>38</v>
      </c>
      <c r="NE9" s="48" t="s">
        <v>39</v>
      </c>
      <c r="NF9" s="48" t="s">
        <v>40</v>
      </c>
      <c r="NG9" s="48" t="s">
        <v>72</v>
      </c>
      <c r="NH9" s="50" t="s">
        <v>58</v>
      </c>
      <c r="NJ9" s="47" t="s">
        <v>38</v>
      </c>
      <c r="NK9" s="48" t="s">
        <v>39</v>
      </c>
      <c r="NL9" s="48" t="s">
        <v>40</v>
      </c>
      <c r="NM9" s="48" t="s">
        <v>72</v>
      </c>
      <c r="NN9" s="50" t="s">
        <v>58</v>
      </c>
      <c r="NP9" s="47" t="s">
        <v>38</v>
      </c>
      <c r="NQ9" s="48" t="s">
        <v>39</v>
      </c>
      <c r="NR9" s="48" t="s">
        <v>40</v>
      </c>
      <c r="NS9" s="48" t="s">
        <v>72</v>
      </c>
      <c r="NT9" s="50" t="s">
        <v>58</v>
      </c>
      <c r="NV9" s="47" t="s">
        <v>38</v>
      </c>
      <c r="NW9" s="48" t="s">
        <v>39</v>
      </c>
      <c r="NX9" s="48" t="s">
        <v>40</v>
      </c>
      <c r="NY9" s="48" t="s">
        <v>72</v>
      </c>
      <c r="NZ9" s="50" t="s">
        <v>58</v>
      </c>
      <c r="OB9" s="47" t="s">
        <v>38</v>
      </c>
      <c r="OC9" s="48" t="s">
        <v>39</v>
      </c>
      <c r="OD9" s="48" t="s">
        <v>40</v>
      </c>
      <c r="OE9" s="48" t="s">
        <v>72</v>
      </c>
      <c r="OF9" s="50" t="s">
        <v>58</v>
      </c>
      <c r="OH9" s="47" t="s">
        <v>38</v>
      </c>
      <c r="OI9" s="48" t="s">
        <v>39</v>
      </c>
      <c r="OJ9" s="48" t="s">
        <v>40</v>
      </c>
      <c r="OK9" s="48" t="s">
        <v>72</v>
      </c>
      <c r="OL9" s="50" t="s">
        <v>58</v>
      </c>
      <c r="ON9" s="47" t="s">
        <v>38</v>
      </c>
      <c r="OO9" s="48" t="s">
        <v>39</v>
      </c>
      <c r="OP9" s="48" t="s">
        <v>40</v>
      </c>
      <c r="OQ9" s="48" t="s">
        <v>72</v>
      </c>
      <c r="OR9" s="50" t="s">
        <v>58</v>
      </c>
      <c r="OT9" s="47" t="s">
        <v>38</v>
      </c>
      <c r="OU9" s="48" t="s">
        <v>39</v>
      </c>
      <c r="OV9" s="48" t="s">
        <v>40</v>
      </c>
      <c r="OW9" s="48" t="s">
        <v>72</v>
      </c>
      <c r="OX9" s="50" t="s">
        <v>58</v>
      </c>
      <c r="OZ9" s="47" t="s">
        <v>38</v>
      </c>
      <c r="PA9" s="48" t="s">
        <v>39</v>
      </c>
      <c r="PB9" s="48" t="s">
        <v>40</v>
      </c>
      <c r="PC9" s="48" t="s">
        <v>72</v>
      </c>
      <c r="PD9" s="50" t="s">
        <v>58</v>
      </c>
      <c r="PF9" s="47" t="s">
        <v>38</v>
      </c>
      <c r="PG9" s="48" t="s">
        <v>39</v>
      </c>
      <c r="PH9" s="48" t="s">
        <v>40</v>
      </c>
      <c r="PI9" s="48" t="s">
        <v>72</v>
      </c>
      <c r="PJ9" s="50" t="s">
        <v>58</v>
      </c>
      <c r="PL9" s="47" t="s">
        <v>38</v>
      </c>
      <c r="PM9" s="48" t="s">
        <v>39</v>
      </c>
      <c r="PN9" s="48" t="s">
        <v>40</v>
      </c>
      <c r="PO9" s="48" t="s">
        <v>72</v>
      </c>
      <c r="PP9" s="50" t="s">
        <v>58</v>
      </c>
      <c r="PR9" s="47" t="s">
        <v>38</v>
      </c>
      <c r="PS9" s="48" t="s">
        <v>39</v>
      </c>
      <c r="PT9" s="48" t="s">
        <v>40</v>
      </c>
      <c r="PU9" s="48" t="s">
        <v>72</v>
      </c>
      <c r="PV9" s="50" t="s">
        <v>58</v>
      </c>
      <c r="PX9" s="47" t="s">
        <v>38</v>
      </c>
      <c r="PY9" s="48" t="s">
        <v>39</v>
      </c>
      <c r="PZ9" s="48" t="s">
        <v>40</v>
      </c>
      <c r="QA9" s="48" t="s">
        <v>72</v>
      </c>
      <c r="QB9" s="50" t="s">
        <v>58</v>
      </c>
      <c r="QD9" s="47" t="s">
        <v>38</v>
      </c>
      <c r="QE9" s="48" t="s">
        <v>39</v>
      </c>
      <c r="QF9" s="48" t="s">
        <v>40</v>
      </c>
      <c r="QG9" s="48" t="s">
        <v>72</v>
      </c>
      <c r="QH9" s="50" t="s">
        <v>58</v>
      </c>
      <c r="QJ9" s="47" t="s">
        <v>38</v>
      </c>
      <c r="QK9" s="48" t="s">
        <v>39</v>
      </c>
      <c r="QL9" s="48" t="s">
        <v>40</v>
      </c>
      <c r="QM9" s="48" t="s">
        <v>72</v>
      </c>
      <c r="QN9" s="50" t="s">
        <v>58</v>
      </c>
      <c r="QP9" s="47" t="s">
        <v>38</v>
      </c>
      <c r="QQ9" s="48" t="s">
        <v>39</v>
      </c>
      <c r="QR9" s="48" t="s">
        <v>40</v>
      </c>
      <c r="QS9" s="48" t="s">
        <v>72</v>
      </c>
      <c r="QT9" s="50" t="s">
        <v>58</v>
      </c>
      <c r="QV9" s="47" t="s">
        <v>38</v>
      </c>
      <c r="QW9" s="48" t="s">
        <v>39</v>
      </c>
      <c r="QX9" s="48" t="s">
        <v>40</v>
      </c>
      <c r="QY9" s="48" t="s">
        <v>72</v>
      </c>
      <c r="QZ9" s="50" t="s">
        <v>58</v>
      </c>
      <c r="RB9" s="47" t="s">
        <v>38</v>
      </c>
      <c r="RC9" s="48" t="s">
        <v>39</v>
      </c>
      <c r="RD9" s="48" t="s">
        <v>40</v>
      </c>
      <c r="RE9" s="48" t="s">
        <v>72</v>
      </c>
      <c r="RF9" s="50" t="s">
        <v>58</v>
      </c>
      <c r="RH9" s="47" t="s">
        <v>38</v>
      </c>
      <c r="RI9" s="48" t="s">
        <v>39</v>
      </c>
      <c r="RJ9" s="48" t="s">
        <v>40</v>
      </c>
      <c r="RK9" s="48" t="s">
        <v>72</v>
      </c>
      <c r="RL9" s="50" t="s">
        <v>58</v>
      </c>
      <c r="RN9" s="47" t="s">
        <v>38</v>
      </c>
      <c r="RO9" s="48" t="s">
        <v>39</v>
      </c>
      <c r="RP9" s="48" t="s">
        <v>40</v>
      </c>
      <c r="RQ9" s="48" t="s">
        <v>72</v>
      </c>
      <c r="RR9" s="50" t="s">
        <v>58</v>
      </c>
      <c r="RT9" s="47" t="s">
        <v>38</v>
      </c>
      <c r="RU9" s="48" t="s">
        <v>39</v>
      </c>
      <c r="RV9" s="48" t="s">
        <v>40</v>
      </c>
      <c r="RW9" s="48" t="s">
        <v>72</v>
      </c>
      <c r="RX9" s="50" t="s">
        <v>58</v>
      </c>
      <c r="RZ9" s="47" t="s">
        <v>38</v>
      </c>
      <c r="SA9" s="48" t="s">
        <v>39</v>
      </c>
      <c r="SB9" s="48" t="s">
        <v>40</v>
      </c>
      <c r="SC9" s="48" t="s">
        <v>72</v>
      </c>
      <c r="SD9" s="50" t="s">
        <v>58</v>
      </c>
      <c r="SF9" s="47" t="s">
        <v>38</v>
      </c>
      <c r="SG9" s="48" t="s">
        <v>39</v>
      </c>
      <c r="SH9" s="48" t="s">
        <v>40</v>
      </c>
      <c r="SI9" s="48" t="s">
        <v>72</v>
      </c>
      <c r="SJ9" s="50" t="s">
        <v>58</v>
      </c>
      <c r="SL9" s="47" t="s">
        <v>38</v>
      </c>
      <c r="SM9" s="48" t="s">
        <v>39</v>
      </c>
      <c r="SN9" s="48" t="s">
        <v>40</v>
      </c>
      <c r="SO9" s="48" t="s">
        <v>72</v>
      </c>
      <c r="SP9" s="50" t="s">
        <v>58</v>
      </c>
      <c r="SR9" s="47" t="s">
        <v>38</v>
      </c>
      <c r="SS9" s="48" t="s">
        <v>39</v>
      </c>
      <c r="ST9" s="48" t="s">
        <v>40</v>
      </c>
      <c r="SU9" s="48" t="s">
        <v>72</v>
      </c>
      <c r="SV9" s="50" t="s">
        <v>58</v>
      </c>
      <c r="SX9" s="47" t="s">
        <v>38</v>
      </c>
      <c r="SY9" s="48" t="s">
        <v>39</v>
      </c>
      <c r="SZ9" s="48" t="s">
        <v>40</v>
      </c>
      <c r="TA9" s="48" t="s">
        <v>72</v>
      </c>
      <c r="TB9" s="50" t="s">
        <v>58</v>
      </c>
      <c r="TD9" s="47" t="s">
        <v>38</v>
      </c>
      <c r="TE9" s="48" t="s">
        <v>39</v>
      </c>
      <c r="TF9" s="48" t="s">
        <v>40</v>
      </c>
      <c r="TG9" s="48" t="s">
        <v>72</v>
      </c>
      <c r="TH9" s="50" t="s">
        <v>58</v>
      </c>
      <c r="TJ9" s="47" t="s">
        <v>38</v>
      </c>
      <c r="TK9" s="48" t="s">
        <v>39</v>
      </c>
      <c r="TL9" s="48" t="s">
        <v>40</v>
      </c>
      <c r="TM9" s="48" t="s">
        <v>72</v>
      </c>
      <c r="TN9" s="50" t="s">
        <v>58</v>
      </c>
      <c r="TP9" s="47" t="s">
        <v>38</v>
      </c>
      <c r="TQ9" s="48" t="s">
        <v>39</v>
      </c>
      <c r="TR9" s="48" t="s">
        <v>40</v>
      </c>
      <c r="TS9" s="48" t="s">
        <v>72</v>
      </c>
      <c r="TT9" s="50" t="s">
        <v>58</v>
      </c>
      <c r="TV9" s="47" t="s">
        <v>38</v>
      </c>
      <c r="TW9" s="48" t="s">
        <v>39</v>
      </c>
      <c r="TX9" s="48" t="s">
        <v>40</v>
      </c>
      <c r="TY9" s="48" t="s">
        <v>72</v>
      </c>
      <c r="TZ9" s="50" t="s">
        <v>58</v>
      </c>
      <c r="UB9" s="47" t="s">
        <v>38</v>
      </c>
      <c r="UC9" s="48" t="s">
        <v>39</v>
      </c>
      <c r="UD9" s="48" t="s">
        <v>40</v>
      </c>
      <c r="UE9" s="48" t="s">
        <v>72</v>
      </c>
      <c r="UF9" s="50" t="s">
        <v>58</v>
      </c>
    </row>
    <row r="10" spans="1:553" s="74" customFormat="1" ht="27" customHeight="1" thickTop="1" thickBot="1" x14ac:dyDescent="0.3">
      <c r="A10" s="51" t="s">
        <v>250</v>
      </c>
      <c r="B10" s="52" t="s">
        <v>0</v>
      </c>
      <c r="C10" s="53" t="s">
        <v>55</v>
      </c>
      <c r="D10" s="54"/>
      <c r="E10" s="54"/>
      <c r="F10" s="54"/>
      <c r="G10" s="54"/>
      <c r="H10" s="55"/>
      <c r="I10" s="56"/>
      <c r="J10" s="57"/>
      <c r="K10" s="54"/>
      <c r="L10" s="54"/>
      <c r="M10" s="54"/>
      <c r="N10" s="58"/>
      <c r="O10" s="59"/>
      <c r="P10" s="60"/>
      <c r="Q10" s="60"/>
      <c r="R10" s="61"/>
      <c r="S10" s="58"/>
      <c r="T10" s="59"/>
      <c r="U10" s="60"/>
      <c r="V10" s="62"/>
      <c r="W10" s="61"/>
      <c r="X10" s="58"/>
      <c r="Y10" s="59"/>
      <c r="Z10" s="60"/>
      <c r="AA10" s="63"/>
      <c r="AB10" s="61"/>
      <c r="AC10" s="64"/>
      <c r="AD10" s="65"/>
      <c r="AE10" s="65"/>
      <c r="AF10" s="66"/>
      <c r="AG10" s="61"/>
      <c r="AH10" s="64"/>
      <c r="AI10" s="65"/>
      <c r="AJ10" s="65"/>
      <c r="AK10" s="66"/>
      <c r="AL10" s="61"/>
      <c r="AM10" s="64"/>
      <c r="AN10" s="65"/>
      <c r="AO10" s="65"/>
      <c r="AP10" s="65"/>
      <c r="AQ10" s="66"/>
      <c r="AR10" s="65"/>
      <c r="AS10" s="64"/>
      <c r="AT10" s="65"/>
      <c r="AU10" s="65"/>
      <c r="AV10" s="65"/>
      <c r="AW10" s="66"/>
      <c r="AX10" s="64"/>
      <c r="AY10" s="65"/>
      <c r="AZ10" s="65"/>
      <c r="BA10" s="65"/>
      <c r="BB10" s="66"/>
      <c r="BC10" s="64"/>
      <c r="BD10" s="67"/>
      <c r="BE10" s="65"/>
      <c r="BF10" s="68"/>
      <c r="BG10" s="66"/>
      <c r="BH10" s="64"/>
      <c r="BI10" s="67"/>
      <c r="BJ10" s="65"/>
      <c r="BK10" s="68"/>
      <c r="BL10" s="66"/>
      <c r="BM10" s="64"/>
      <c r="BN10" s="67"/>
      <c r="BO10" s="65"/>
      <c r="BP10" s="68"/>
      <c r="BQ10" s="66"/>
      <c r="BR10" s="64"/>
      <c r="BS10" s="67"/>
      <c r="BT10" s="65"/>
      <c r="BU10" s="68"/>
      <c r="BV10" s="66"/>
      <c r="BW10" s="69"/>
      <c r="BX10" s="70"/>
      <c r="BY10" s="70"/>
      <c r="BZ10" s="70"/>
      <c r="CA10" s="71"/>
      <c r="CB10" s="69"/>
      <c r="CC10" s="70"/>
      <c r="CD10" s="70"/>
      <c r="CE10" s="70"/>
      <c r="CF10" s="71"/>
      <c r="CG10" s="72"/>
      <c r="CH10" s="73"/>
      <c r="CI10" s="73"/>
      <c r="CJ10" s="73"/>
      <c r="CK10" s="73"/>
      <c r="CL10" s="69"/>
      <c r="CM10" s="70"/>
      <c r="CN10" s="70"/>
      <c r="CO10" s="70"/>
      <c r="CP10" s="71"/>
      <c r="CQ10" s="69"/>
      <c r="CR10" s="70"/>
      <c r="CS10" s="70"/>
      <c r="CT10" s="70"/>
      <c r="CU10" s="71"/>
      <c r="CV10" s="69"/>
      <c r="CW10" s="70"/>
      <c r="CX10" s="70"/>
      <c r="CY10" s="70"/>
      <c r="CZ10" s="71"/>
      <c r="DA10" s="70"/>
      <c r="DB10" s="69"/>
      <c r="DC10" s="70"/>
      <c r="DD10" s="70"/>
      <c r="DE10" s="70"/>
      <c r="DF10" s="71"/>
      <c r="DG10" s="69"/>
      <c r="DH10" s="70"/>
      <c r="DI10" s="70"/>
      <c r="DJ10" s="70"/>
      <c r="DK10" s="71"/>
      <c r="DL10" s="69"/>
      <c r="DM10" s="70"/>
      <c r="DN10" s="70"/>
      <c r="DO10" s="70"/>
      <c r="DP10" s="71"/>
      <c r="DQ10" s="69"/>
      <c r="DR10" s="70"/>
      <c r="DS10" s="70"/>
      <c r="DT10" s="70"/>
      <c r="DU10" s="71"/>
      <c r="DV10" s="69"/>
      <c r="DW10" s="70"/>
      <c r="DX10" s="70"/>
      <c r="DY10" s="70"/>
      <c r="DZ10" s="71"/>
      <c r="EA10" s="69"/>
      <c r="EB10" s="70"/>
      <c r="EC10" s="70"/>
      <c r="ED10" s="70"/>
      <c r="EE10" s="71"/>
      <c r="EF10" s="69"/>
      <c r="EG10" s="70"/>
      <c r="EH10" s="70"/>
      <c r="EI10" s="70"/>
      <c r="EJ10" s="71"/>
      <c r="EK10" s="69"/>
      <c r="EL10" s="70"/>
      <c r="EM10" s="70"/>
      <c r="EN10" s="70"/>
      <c r="EO10" s="71"/>
      <c r="EP10" s="69"/>
      <c r="EQ10" s="70"/>
      <c r="ER10" s="70"/>
      <c r="ES10" s="70"/>
      <c r="ET10" s="71"/>
      <c r="EV10" s="69"/>
      <c r="EW10" s="70"/>
      <c r="EX10" s="70"/>
      <c r="EY10" s="70"/>
      <c r="EZ10" s="71"/>
      <c r="FB10" s="69"/>
      <c r="FC10" s="70"/>
      <c r="FD10" s="70"/>
      <c r="FE10" s="70"/>
      <c r="FF10" s="71"/>
      <c r="FH10" s="69"/>
      <c r="FI10" s="70"/>
      <c r="FJ10" s="70"/>
      <c r="FK10" s="70"/>
      <c r="FL10" s="71"/>
      <c r="FN10" s="69"/>
      <c r="FO10" s="70"/>
      <c r="FP10" s="70"/>
      <c r="FQ10" s="70"/>
      <c r="FR10" s="71"/>
      <c r="FT10" s="69"/>
      <c r="FU10" s="70"/>
      <c r="FV10" s="70"/>
      <c r="FW10" s="70"/>
      <c r="FX10" s="71"/>
      <c r="FZ10" s="69"/>
      <c r="GA10" s="70"/>
      <c r="GB10" s="70"/>
      <c r="GC10" s="70"/>
      <c r="GD10" s="71"/>
      <c r="GF10" s="69"/>
      <c r="GG10" s="70"/>
      <c r="GH10" s="70"/>
      <c r="GI10" s="70"/>
      <c r="GJ10" s="71"/>
      <c r="GL10" s="69"/>
      <c r="GM10" s="70"/>
      <c r="GN10" s="70"/>
      <c r="GO10" s="70"/>
      <c r="GP10" s="71"/>
      <c r="GR10" s="69"/>
      <c r="GS10" s="70"/>
      <c r="GT10" s="70"/>
      <c r="GU10" s="70"/>
      <c r="GV10" s="71"/>
      <c r="GX10" s="69"/>
      <c r="GY10" s="70"/>
      <c r="GZ10" s="70"/>
      <c r="HA10" s="70"/>
      <c r="HB10" s="75"/>
      <c r="HD10" s="69"/>
      <c r="HE10" s="70"/>
      <c r="HF10" s="70"/>
      <c r="HG10" s="70"/>
      <c r="HH10" s="75"/>
      <c r="HJ10" s="69"/>
      <c r="HK10" s="70"/>
      <c r="HL10" s="70"/>
      <c r="HM10" s="70"/>
      <c r="HN10" s="75"/>
      <c r="HP10" s="69"/>
      <c r="HQ10" s="70"/>
      <c r="HR10" s="70"/>
      <c r="HS10" s="70"/>
      <c r="HT10" s="75"/>
      <c r="HV10" s="69"/>
      <c r="HW10" s="70"/>
      <c r="HX10" s="70"/>
      <c r="HY10" s="70"/>
      <c r="HZ10" s="75"/>
      <c r="IB10" s="69"/>
      <c r="IC10" s="70"/>
      <c r="ID10" s="70"/>
      <c r="IE10" s="70"/>
      <c r="IF10" s="75"/>
      <c r="IH10" s="69"/>
      <c r="II10" s="70"/>
      <c r="IJ10" s="70"/>
      <c r="IK10" s="70"/>
      <c r="IL10" s="75"/>
      <c r="IN10" s="69"/>
      <c r="IO10" s="70"/>
      <c r="IP10" s="70"/>
      <c r="IQ10" s="70"/>
      <c r="IR10" s="75"/>
      <c r="IT10" s="69"/>
      <c r="IU10" s="70"/>
      <c r="IV10" s="70"/>
      <c r="IW10" s="70"/>
      <c r="IX10" s="75"/>
      <c r="IZ10" s="69"/>
      <c r="JA10" s="70"/>
      <c r="JB10" s="70"/>
      <c r="JC10" s="70"/>
      <c r="JD10" s="75"/>
      <c r="JF10" s="69"/>
      <c r="JG10" s="70"/>
      <c r="JH10" s="70"/>
      <c r="JI10" s="70"/>
      <c r="JJ10" s="75"/>
      <c r="JL10" s="69"/>
      <c r="JM10" s="70"/>
      <c r="JN10" s="70"/>
      <c r="JO10" s="70"/>
      <c r="JP10" s="75"/>
      <c r="JR10" s="69"/>
      <c r="JS10" s="70"/>
      <c r="JT10" s="70"/>
      <c r="JU10" s="70"/>
      <c r="JV10" s="75"/>
      <c r="JX10" s="69"/>
      <c r="JY10" s="70"/>
      <c r="JZ10" s="70"/>
      <c r="KA10" s="70"/>
      <c r="KB10" s="75"/>
      <c r="KD10" s="69"/>
      <c r="KE10" s="70"/>
      <c r="KF10" s="70"/>
      <c r="KG10" s="70"/>
      <c r="KH10" s="75"/>
      <c r="KJ10" s="69"/>
      <c r="KK10" s="70"/>
      <c r="KL10" s="70"/>
      <c r="KM10" s="70"/>
      <c r="KN10" s="75"/>
      <c r="KP10" s="69"/>
      <c r="KQ10" s="70"/>
      <c r="KR10" s="70"/>
      <c r="KS10" s="70"/>
      <c r="KT10" s="75"/>
      <c r="KV10" s="69"/>
      <c r="KW10" s="70"/>
      <c r="KX10" s="70"/>
      <c r="KY10" s="70"/>
      <c r="KZ10" s="75"/>
      <c r="LB10" s="69"/>
      <c r="LC10" s="70"/>
      <c r="LD10" s="70"/>
      <c r="LE10" s="70"/>
      <c r="LF10" s="75"/>
      <c r="LH10" s="69"/>
      <c r="LI10" s="70"/>
      <c r="LJ10" s="70"/>
      <c r="LK10" s="70"/>
      <c r="LL10" s="75"/>
      <c r="LN10" s="69"/>
      <c r="LO10" s="70"/>
      <c r="LP10" s="70"/>
      <c r="LQ10" s="70"/>
      <c r="LR10" s="75"/>
      <c r="LT10" s="69"/>
      <c r="LU10" s="70"/>
      <c r="LV10" s="70"/>
      <c r="LW10" s="70"/>
      <c r="LX10" s="75"/>
      <c r="LZ10" s="69"/>
      <c r="MA10" s="70"/>
      <c r="MB10" s="70"/>
      <c r="MC10" s="70"/>
      <c r="MD10" s="75"/>
      <c r="MF10" s="69"/>
      <c r="MG10" s="70"/>
      <c r="MH10" s="70"/>
      <c r="MI10" s="70"/>
      <c r="MJ10" s="75"/>
      <c r="ML10" s="69"/>
      <c r="MM10" s="70"/>
      <c r="MN10" s="70"/>
      <c r="MO10" s="70"/>
      <c r="MP10" s="75"/>
      <c r="MR10" s="69"/>
      <c r="MS10" s="70"/>
      <c r="MT10" s="70"/>
      <c r="MU10" s="70"/>
      <c r="MV10" s="75"/>
      <c r="MX10" s="69"/>
      <c r="MY10" s="70"/>
      <c r="MZ10" s="70"/>
      <c r="NA10" s="70"/>
      <c r="NB10" s="75"/>
      <c r="ND10" s="69"/>
      <c r="NE10" s="70"/>
      <c r="NF10" s="70"/>
      <c r="NG10" s="70"/>
      <c r="NH10" s="75"/>
      <c r="NJ10" s="69"/>
      <c r="NK10" s="70"/>
      <c r="NL10" s="70"/>
      <c r="NM10" s="70"/>
      <c r="NN10" s="75"/>
      <c r="NP10" s="69"/>
      <c r="NQ10" s="70"/>
      <c r="NR10" s="70"/>
      <c r="NS10" s="70"/>
      <c r="NT10" s="75"/>
      <c r="NV10" s="69"/>
      <c r="NW10" s="70"/>
      <c r="NX10" s="70"/>
      <c r="NY10" s="70"/>
      <c r="NZ10" s="75"/>
      <c r="OB10" s="69"/>
      <c r="OC10" s="70"/>
      <c r="OD10" s="70"/>
      <c r="OE10" s="70"/>
      <c r="OF10" s="75"/>
      <c r="OH10" s="69"/>
      <c r="OI10" s="70"/>
      <c r="OJ10" s="70"/>
      <c r="OK10" s="70"/>
      <c r="OL10" s="75"/>
      <c r="ON10" s="69"/>
      <c r="OO10" s="70"/>
      <c r="OP10" s="70"/>
      <c r="OQ10" s="70"/>
      <c r="OR10" s="75"/>
      <c r="OT10" s="69"/>
      <c r="OU10" s="70"/>
      <c r="OV10" s="70"/>
      <c r="OW10" s="70"/>
      <c r="OX10" s="75"/>
      <c r="OZ10" s="69"/>
      <c r="PA10" s="70"/>
      <c r="PB10" s="70"/>
      <c r="PC10" s="70"/>
      <c r="PD10" s="75"/>
      <c r="PF10" s="69"/>
      <c r="PG10" s="70"/>
      <c r="PH10" s="70"/>
      <c r="PI10" s="70"/>
      <c r="PJ10" s="75"/>
      <c r="PL10" s="69"/>
      <c r="PM10" s="70"/>
      <c r="PN10" s="70"/>
      <c r="PO10" s="70"/>
      <c r="PP10" s="75"/>
      <c r="PR10" s="69"/>
      <c r="PS10" s="70"/>
      <c r="PT10" s="70"/>
      <c r="PU10" s="70"/>
      <c r="PV10" s="75"/>
      <c r="PX10" s="69"/>
      <c r="PY10" s="70"/>
      <c r="PZ10" s="70"/>
      <c r="QA10" s="70"/>
      <c r="QB10" s="75"/>
      <c r="QD10" s="69"/>
      <c r="QE10" s="70"/>
      <c r="QF10" s="70"/>
      <c r="QG10" s="70"/>
      <c r="QH10" s="75"/>
      <c r="QJ10" s="69"/>
      <c r="QK10" s="70"/>
      <c r="QL10" s="70"/>
      <c r="QM10" s="70"/>
      <c r="QN10" s="75"/>
      <c r="QP10" s="69"/>
      <c r="QQ10" s="70"/>
      <c r="QR10" s="70"/>
      <c r="QS10" s="70"/>
      <c r="QT10" s="75"/>
      <c r="QV10" s="69"/>
      <c r="QW10" s="70"/>
      <c r="QX10" s="70"/>
      <c r="QY10" s="70"/>
      <c r="QZ10" s="75"/>
      <c r="RB10" s="69"/>
      <c r="RC10" s="70"/>
      <c r="RD10" s="70"/>
      <c r="RE10" s="70"/>
      <c r="RF10" s="75"/>
      <c r="RH10" s="69"/>
      <c r="RI10" s="70"/>
      <c r="RJ10" s="70"/>
      <c r="RK10" s="70"/>
      <c r="RL10" s="75"/>
      <c r="RN10" s="69"/>
      <c r="RO10" s="70"/>
      <c r="RP10" s="70"/>
      <c r="RQ10" s="70"/>
      <c r="RR10" s="75"/>
      <c r="RT10" s="69"/>
      <c r="RU10" s="70"/>
      <c r="RV10" s="70"/>
      <c r="RW10" s="70"/>
      <c r="RX10" s="75"/>
      <c r="RZ10" s="69"/>
      <c r="SA10" s="70"/>
      <c r="SB10" s="70"/>
      <c r="SC10" s="70"/>
      <c r="SD10" s="75"/>
      <c r="SF10" s="69"/>
      <c r="SG10" s="70"/>
      <c r="SH10" s="70"/>
      <c r="SI10" s="70"/>
      <c r="SJ10" s="75"/>
      <c r="SL10" s="69"/>
      <c r="SM10" s="70"/>
      <c r="SN10" s="70"/>
      <c r="SO10" s="70"/>
      <c r="SP10" s="75"/>
      <c r="SR10" s="69"/>
      <c r="SS10" s="70"/>
      <c r="ST10" s="70"/>
      <c r="SU10" s="70"/>
      <c r="SV10" s="75"/>
      <c r="SX10" s="69"/>
      <c r="SY10" s="70"/>
      <c r="SZ10" s="70"/>
      <c r="TA10" s="70"/>
      <c r="TB10" s="75"/>
      <c r="TD10" s="69"/>
      <c r="TE10" s="70"/>
      <c r="TF10" s="70"/>
      <c r="TG10" s="70"/>
      <c r="TH10" s="75"/>
      <c r="TJ10" s="69"/>
      <c r="TK10" s="70"/>
      <c r="TL10" s="70"/>
      <c r="TM10" s="70"/>
      <c r="TN10" s="75"/>
      <c r="TP10" s="69"/>
      <c r="TQ10" s="70"/>
      <c r="TR10" s="70"/>
      <c r="TS10" s="70"/>
      <c r="TT10" s="75"/>
      <c r="TV10" s="69"/>
      <c r="TW10" s="70"/>
      <c r="TX10" s="70"/>
      <c r="TY10" s="70"/>
      <c r="TZ10" s="75"/>
      <c r="UB10" s="69"/>
      <c r="UC10" s="70"/>
      <c r="UD10" s="70"/>
      <c r="UE10" s="70"/>
      <c r="UF10" s="75"/>
    </row>
    <row r="11" spans="1:553" x14ac:dyDescent="0.25">
      <c r="A11" s="76" t="s">
        <v>251</v>
      </c>
      <c r="B11" s="77" t="s">
        <v>1</v>
      </c>
      <c r="C11" s="76" t="s">
        <v>2</v>
      </c>
      <c r="D11" s="78" t="s">
        <v>34</v>
      </c>
      <c r="E11" s="79">
        <v>33743582</v>
      </c>
      <c r="F11" s="79">
        <v>1345</v>
      </c>
      <c r="G11" s="79">
        <v>6.05</v>
      </c>
      <c r="H11" s="79">
        <f>E11</f>
        <v>33743582</v>
      </c>
      <c r="I11" s="80" t="s">
        <v>33</v>
      </c>
      <c r="J11" s="81">
        <v>67355190</v>
      </c>
      <c r="K11" s="82">
        <v>1734</v>
      </c>
      <c r="L11" s="83">
        <v>2.04</v>
      </c>
      <c r="M11" s="81">
        <f>J11</f>
        <v>67355190</v>
      </c>
      <c r="N11" s="84" t="s">
        <v>34</v>
      </c>
      <c r="O11" s="85">
        <v>63023824</v>
      </c>
      <c r="P11" s="85">
        <v>1760</v>
      </c>
      <c r="Q11" s="85">
        <f>O11</f>
        <v>63023824</v>
      </c>
      <c r="R11" s="86"/>
      <c r="S11" s="87" t="s">
        <v>34</v>
      </c>
      <c r="T11" s="88">
        <v>64581583</v>
      </c>
      <c r="U11" s="88">
        <v>1823</v>
      </c>
      <c r="V11" s="88">
        <f>T11</f>
        <v>64581583</v>
      </c>
      <c r="W11" s="86"/>
      <c r="X11" s="89" t="s">
        <v>34</v>
      </c>
      <c r="Y11" s="88">
        <v>63841920</v>
      </c>
      <c r="Z11" s="88">
        <v>1886</v>
      </c>
      <c r="AA11" s="88">
        <f>Y11</f>
        <v>63841920</v>
      </c>
      <c r="AB11" s="86"/>
      <c r="AC11" s="89" t="s">
        <v>34</v>
      </c>
      <c r="AD11" s="88">
        <v>61149762</v>
      </c>
      <c r="AE11" s="88">
        <v>1903</v>
      </c>
      <c r="AF11" s="88">
        <f>AD11</f>
        <v>61149762</v>
      </c>
      <c r="AG11" s="86"/>
      <c r="AH11" s="90" t="s">
        <v>34</v>
      </c>
      <c r="AI11" s="88">
        <v>61665119</v>
      </c>
      <c r="AJ11" s="88">
        <v>1904</v>
      </c>
      <c r="AK11" s="88">
        <f>AI11</f>
        <v>61665119</v>
      </c>
      <c r="AL11" s="86"/>
      <c r="AM11" s="89" t="s">
        <v>34</v>
      </c>
      <c r="AN11" s="88">
        <v>59824385</v>
      </c>
      <c r="AO11" s="88">
        <v>1875</v>
      </c>
      <c r="AP11" s="91">
        <v>0.55000000000000004</v>
      </c>
      <c r="AQ11" s="88">
        <f>AN11</f>
        <v>59824385</v>
      </c>
      <c r="AR11" s="88"/>
      <c r="AS11" s="89" t="s">
        <v>34</v>
      </c>
      <c r="AT11" s="88">
        <v>51656901</v>
      </c>
      <c r="AU11" s="88">
        <v>1888</v>
      </c>
      <c r="AV11" s="92">
        <v>0.15</v>
      </c>
      <c r="AW11" s="93">
        <f>AT11</f>
        <v>51656901</v>
      </c>
      <c r="AX11" s="89" t="s">
        <v>34</v>
      </c>
      <c r="AY11" s="88">
        <v>46875178</v>
      </c>
      <c r="AZ11" s="88">
        <v>1872</v>
      </c>
      <c r="BA11" s="94">
        <v>0.1</v>
      </c>
      <c r="BB11" s="93">
        <f>AY11</f>
        <v>46875178</v>
      </c>
      <c r="BC11" s="89" t="s">
        <v>35</v>
      </c>
      <c r="BD11" s="95">
        <v>49532725.899999999</v>
      </c>
      <c r="BE11" s="94">
        <v>1870</v>
      </c>
      <c r="BF11" s="96">
        <v>0.12</v>
      </c>
      <c r="BG11" s="97">
        <f>BD11</f>
        <v>49532725.899999999</v>
      </c>
      <c r="BH11" s="98" t="s">
        <v>35</v>
      </c>
      <c r="BI11" s="99">
        <v>48817338.729999997</v>
      </c>
      <c r="BJ11" s="100">
        <v>1870</v>
      </c>
      <c r="BK11" s="100">
        <v>0.76</v>
      </c>
      <c r="BL11" s="101">
        <f>BI11</f>
        <v>48817338.729999997</v>
      </c>
      <c r="BM11" s="102" t="s">
        <v>35</v>
      </c>
      <c r="BN11" s="99">
        <v>52872752</v>
      </c>
      <c r="BO11" s="99">
        <v>1878</v>
      </c>
      <c r="BP11" s="103">
        <v>0.39</v>
      </c>
      <c r="BQ11" s="104">
        <f>BN11</f>
        <v>52872752</v>
      </c>
      <c r="BR11" s="102" t="s">
        <v>35</v>
      </c>
      <c r="BS11" s="99">
        <v>52837915</v>
      </c>
      <c r="BT11" s="99">
        <v>1882</v>
      </c>
      <c r="BU11" s="103">
        <v>0.44</v>
      </c>
      <c r="BV11" s="104">
        <f>BS11</f>
        <v>52837915</v>
      </c>
      <c r="BW11" s="98" t="s">
        <v>35</v>
      </c>
      <c r="BX11" s="105">
        <v>56597213</v>
      </c>
      <c r="BY11" s="105">
        <v>1892</v>
      </c>
      <c r="BZ11" s="106">
        <v>0.2</v>
      </c>
      <c r="CA11" s="104">
        <f>BX11</f>
        <v>56597213</v>
      </c>
      <c r="CB11" s="98" t="s">
        <v>35</v>
      </c>
      <c r="CC11" s="105">
        <v>54033103</v>
      </c>
      <c r="CD11" s="105">
        <v>1881</v>
      </c>
      <c r="CE11" s="106">
        <v>1.71</v>
      </c>
      <c r="CF11" s="104">
        <f>CC11</f>
        <v>54033103</v>
      </c>
      <c r="CG11" s="98" t="s">
        <v>35</v>
      </c>
      <c r="CH11" s="105">
        <v>49553737</v>
      </c>
      <c r="CI11" s="105">
        <v>1885</v>
      </c>
      <c r="CJ11" s="106">
        <v>0.85</v>
      </c>
      <c r="CK11" s="105">
        <f>CH11</f>
        <v>49553737</v>
      </c>
      <c r="CL11" s="98" t="s">
        <v>35</v>
      </c>
      <c r="CM11" s="105">
        <v>46893359</v>
      </c>
      <c r="CN11" s="105">
        <v>636</v>
      </c>
      <c r="CO11" s="106">
        <v>0.56000000000000005</v>
      </c>
      <c r="CP11" s="104">
        <f>CM11</f>
        <v>46893359</v>
      </c>
      <c r="CQ11" s="98" t="s">
        <v>35</v>
      </c>
      <c r="CR11" s="105">
        <v>48536501</v>
      </c>
      <c r="CS11" s="105">
        <v>1892</v>
      </c>
      <c r="CT11" s="106">
        <v>0.39</v>
      </c>
      <c r="CU11" s="104">
        <f>CR11</f>
        <v>48536501</v>
      </c>
      <c r="CV11" s="1" t="s">
        <v>35</v>
      </c>
      <c r="CW11" s="107">
        <v>50335010.829999998</v>
      </c>
      <c r="CX11" s="107">
        <v>1903</v>
      </c>
      <c r="CY11" s="18">
        <v>1.27</v>
      </c>
      <c r="CZ11" s="104">
        <f>CW11</f>
        <v>50335010.829999998</v>
      </c>
      <c r="DA11" s="105"/>
      <c r="DB11" s="1" t="s">
        <v>35</v>
      </c>
      <c r="DC11" s="107">
        <v>50293016</v>
      </c>
      <c r="DD11" s="107">
        <v>1921</v>
      </c>
      <c r="DE11" s="18">
        <v>0.81</v>
      </c>
      <c r="DF11" s="104">
        <f>DC11</f>
        <v>50293016</v>
      </c>
      <c r="DG11" s="1" t="s">
        <v>35</v>
      </c>
      <c r="DH11" s="107">
        <v>49005304</v>
      </c>
      <c r="DI11" s="107">
        <v>1922</v>
      </c>
      <c r="DJ11" s="18">
        <v>1</v>
      </c>
      <c r="DK11" s="104">
        <f>DH11</f>
        <v>49005304</v>
      </c>
      <c r="DL11" s="1" t="s">
        <v>35</v>
      </c>
      <c r="DM11" s="107">
        <v>45273820</v>
      </c>
      <c r="DN11" s="107">
        <v>1926</v>
      </c>
      <c r="DO11" s="18">
        <v>1.1299999999999999</v>
      </c>
      <c r="DP11" s="104">
        <f>DM11</f>
        <v>45273820</v>
      </c>
      <c r="DQ11" s="1" t="s">
        <v>35</v>
      </c>
      <c r="DR11" s="107">
        <v>47541246</v>
      </c>
      <c r="DS11" s="107">
        <v>1945</v>
      </c>
      <c r="DT11" s="18">
        <v>0.87</v>
      </c>
      <c r="DU11" s="104">
        <f>DR11</f>
        <v>47541246</v>
      </c>
      <c r="DV11" s="1" t="s">
        <v>35</v>
      </c>
      <c r="DW11" s="107">
        <v>53114386</v>
      </c>
      <c r="DX11" s="107">
        <v>1951</v>
      </c>
      <c r="DY11" s="18">
        <v>0.71</v>
      </c>
      <c r="DZ11" s="104">
        <f>DW11</f>
        <v>53114386</v>
      </c>
      <c r="EA11" s="1" t="s">
        <v>35</v>
      </c>
      <c r="EB11" s="107">
        <v>59423421</v>
      </c>
      <c r="EC11" s="107">
        <v>1959</v>
      </c>
      <c r="ED11" s="18">
        <v>1.59</v>
      </c>
      <c r="EE11" s="104">
        <f>EB11</f>
        <v>59423421</v>
      </c>
      <c r="EF11" s="1" t="s">
        <v>36</v>
      </c>
      <c r="EG11" s="107">
        <v>59248685</v>
      </c>
      <c r="EH11" s="107">
        <v>1965</v>
      </c>
      <c r="EI11" s="18">
        <v>0.95</v>
      </c>
      <c r="EJ11" s="104">
        <f>EG11</f>
        <v>59248685</v>
      </c>
      <c r="EK11" s="1" t="s">
        <v>36</v>
      </c>
      <c r="EL11" s="107">
        <v>60896824</v>
      </c>
      <c r="EM11" s="107">
        <v>1968</v>
      </c>
      <c r="EN11" s="18">
        <v>1.03</v>
      </c>
      <c r="EO11" s="104">
        <f>EL11</f>
        <v>60896824</v>
      </c>
      <c r="EP11" s="1" t="s">
        <v>36</v>
      </c>
      <c r="EQ11" s="107">
        <v>59195039</v>
      </c>
      <c r="ER11" s="107">
        <v>1970</v>
      </c>
      <c r="ES11" s="18">
        <v>1.21</v>
      </c>
      <c r="ET11" s="104">
        <f>EQ11</f>
        <v>59195039</v>
      </c>
      <c r="EV11" s="98" t="s">
        <v>36</v>
      </c>
      <c r="EW11" s="105">
        <v>55540362</v>
      </c>
      <c r="EX11" s="105">
        <v>1975</v>
      </c>
      <c r="EY11" s="106">
        <v>2.8</v>
      </c>
      <c r="EZ11" s="104">
        <f>EW11</f>
        <v>55540362</v>
      </c>
      <c r="FB11" s="98" t="s">
        <v>36</v>
      </c>
      <c r="FC11" s="105">
        <v>55876724</v>
      </c>
      <c r="FD11" s="105">
        <v>1981</v>
      </c>
      <c r="FE11" s="106">
        <v>1.64</v>
      </c>
      <c r="FF11" s="104">
        <f>FC11</f>
        <v>55876724</v>
      </c>
      <c r="FH11" s="98" t="s">
        <v>36</v>
      </c>
      <c r="FI11" s="105">
        <v>53708789</v>
      </c>
      <c r="FJ11" s="105">
        <v>1985</v>
      </c>
      <c r="FK11" s="106">
        <v>0.7</v>
      </c>
      <c r="FL11" s="104">
        <f>FI11</f>
        <v>53708789</v>
      </c>
      <c r="FN11" s="98" t="s">
        <v>36</v>
      </c>
      <c r="FO11" s="105">
        <v>52852892</v>
      </c>
      <c r="FP11" s="105">
        <v>1985</v>
      </c>
      <c r="FQ11" s="106">
        <v>0.57999999999999996</v>
      </c>
      <c r="FR11" s="104">
        <f>FO11</f>
        <v>52852892</v>
      </c>
      <c r="FT11" s="98" t="s">
        <v>36</v>
      </c>
      <c r="FU11" s="105">
        <v>53777612</v>
      </c>
      <c r="FV11" s="105">
        <v>1981</v>
      </c>
      <c r="FW11" s="106">
        <v>1.06</v>
      </c>
      <c r="FX11" s="104">
        <f>FU11</f>
        <v>53777612</v>
      </c>
      <c r="FZ11" s="98" t="s">
        <v>36</v>
      </c>
      <c r="GA11" s="105">
        <v>53037848</v>
      </c>
      <c r="GB11" s="105">
        <v>1982</v>
      </c>
      <c r="GC11" s="106">
        <v>1.94</v>
      </c>
      <c r="GD11" s="104">
        <f>GA11</f>
        <v>53037848</v>
      </c>
      <c r="GF11" s="98" t="s">
        <v>36</v>
      </c>
      <c r="GG11" s="105">
        <v>53412821</v>
      </c>
      <c r="GH11" s="105">
        <v>1974</v>
      </c>
      <c r="GI11" s="106">
        <v>1.1599999999999999</v>
      </c>
      <c r="GJ11" s="104">
        <f>GG11</f>
        <v>53412821</v>
      </c>
      <c r="GL11" s="98" t="s">
        <v>36</v>
      </c>
      <c r="GM11" s="105">
        <v>55689360</v>
      </c>
      <c r="GN11" s="105">
        <v>1967</v>
      </c>
      <c r="GO11" s="106">
        <v>0.08</v>
      </c>
      <c r="GP11" s="104">
        <f>GM11</f>
        <v>55689360</v>
      </c>
      <c r="GR11" s="98" t="s">
        <v>36</v>
      </c>
      <c r="GS11" s="105">
        <v>56725649</v>
      </c>
      <c r="GT11" s="105">
        <v>1967</v>
      </c>
      <c r="GU11" s="106">
        <v>1.92</v>
      </c>
      <c r="GV11" s="104">
        <f>GS11</f>
        <v>56725649</v>
      </c>
      <c r="GX11" s="98" t="s">
        <v>36</v>
      </c>
      <c r="GY11" s="105">
        <v>56234635</v>
      </c>
      <c r="GZ11" s="105">
        <v>1969</v>
      </c>
      <c r="HA11" s="106">
        <v>1.83</v>
      </c>
      <c r="HB11" s="108">
        <f>GY11</f>
        <v>56234635</v>
      </c>
      <c r="HD11" s="98" t="s">
        <v>36</v>
      </c>
      <c r="HE11" s="105">
        <v>54335900.880000003</v>
      </c>
      <c r="HF11" s="105">
        <v>1952</v>
      </c>
      <c r="HG11" s="106">
        <v>0.67</v>
      </c>
      <c r="HH11" s="108">
        <f>HE11</f>
        <v>54335900.880000003</v>
      </c>
      <c r="HJ11" s="98" t="s">
        <v>36</v>
      </c>
      <c r="HK11" s="105">
        <v>52218232</v>
      </c>
      <c r="HL11" s="105">
        <v>1946</v>
      </c>
      <c r="HM11" s="106">
        <v>0.76</v>
      </c>
      <c r="HN11" s="108">
        <f>HK11</f>
        <v>52218232</v>
      </c>
      <c r="HP11" s="98" t="s">
        <v>36</v>
      </c>
      <c r="HQ11" s="105">
        <v>51638122</v>
      </c>
      <c r="HR11" s="105">
        <v>1942</v>
      </c>
      <c r="HS11" s="106">
        <v>0.85</v>
      </c>
      <c r="HT11" s="108">
        <f>HQ11</f>
        <v>51638122</v>
      </c>
      <c r="HV11" s="98" t="s">
        <v>36</v>
      </c>
      <c r="HW11" s="105">
        <v>48865696</v>
      </c>
      <c r="HX11" s="105">
        <v>1930</v>
      </c>
      <c r="HY11" s="106">
        <v>0.48</v>
      </c>
      <c r="HZ11" s="108">
        <f>HW11</f>
        <v>48865696</v>
      </c>
      <c r="IB11" s="98" t="s">
        <v>36</v>
      </c>
      <c r="IC11" s="105">
        <v>48605980</v>
      </c>
      <c r="ID11" s="105">
        <v>1916</v>
      </c>
      <c r="IE11" s="106">
        <v>1</v>
      </c>
      <c r="IF11" s="108">
        <f>IC11</f>
        <v>48605980</v>
      </c>
      <c r="IH11" s="98" t="s">
        <v>36</v>
      </c>
      <c r="II11" s="105">
        <v>47428917</v>
      </c>
      <c r="IJ11" s="105">
        <v>1913</v>
      </c>
      <c r="IK11" s="106">
        <v>1.5</v>
      </c>
      <c r="IL11" s="108">
        <f>II11</f>
        <v>47428917</v>
      </c>
      <c r="IN11" s="98" t="s">
        <v>36</v>
      </c>
      <c r="IO11" s="105">
        <v>46689157</v>
      </c>
      <c r="IP11" s="105">
        <v>1908</v>
      </c>
      <c r="IQ11" s="106">
        <v>0.21</v>
      </c>
      <c r="IR11" s="108">
        <f>IO11</f>
        <v>46689157</v>
      </c>
      <c r="IT11" s="98" t="s">
        <v>36</v>
      </c>
      <c r="IU11" s="105">
        <v>45157756</v>
      </c>
      <c r="IV11" s="105">
        <v>1902</v>
      </c>
      <c r="IW11" s="106">
        <v>1.17</v>
      </c>
      <c r="IX11" s="108">
        <f>IU11</f>
        <v>45157756</v>
      </c>
      <c r="IZ11" s="98" t="s">
        <v>36</v>
      </c>
      <c r="JA11" s="105">
        <v>45566295</v>
      </c>
      <c r="JB11" s="105">
        <v>1900</v>
      </c>
      <c r="JC11" s="106">
        <v>0.84</v>
      </c>
      <c r="JD11" s="108">
        <f>JA11</f>
        <v>45566295</v>
      </c>
      <c r="JF11" s="98" t="s">
        <v>36</v>
      </c>
      <c r="JG11" s="105">
        <v>50298780</v>
      </c>
      <c r="JH11" s="105">
        <v>1896</v>
      </c>
      <c r="JI11" s="106">
        <v>-2.0699999999999998</v>
      </c>
      <c r="JJ11" s="108">
        <f>JG11</f>
        <v>50298780</v>
      </c>
      <c r="JL11" s="98" t="s">
        <v>36</v>
      </c>
      <c r="JM11" s="105">
        <v>50416606</v>
      </c>
      <c r="JN11" s="105">
        <v>1880</v>
      </c>
      <c r="JO11" s="106">
        <v>1.25</v>
      </c>
      <c r="JP11" s="108">
        <f>JM11</f>
        <v>50416606</v>
      </c>
      <c r="JR11" s="98" t="s">
        <v>36</v>
      </c>
      <c r="JS11" s="105">
        <v>44762724</v>
      </c>
      <c r="JT11" s="105">
        <v>1863</v>
      </c>
      <c r="JU11" s="106">
        <v>0.56999999999999995</v>
      </c>
      <c r="JV11" s="108">
        <f>JS11</f>
        <v>44762724</v>
      </c>
      <c r="JX11" s="98" t="s">
        <v>36</v>
      </c>
      <c r="JY11" s="105">
        <v>44720854</v>
      </c>
      <c r="JZ11" s="105">
        <v>1851</v>
      </c>
      <c r="KA11" s="106">
        <v>1.41</v>
      </c>
      <c r="KB11" s="108">
        <f>JY11</f>
        <v>44720854</v>
      </c>
      <c r="KD11" s="98" t="s">
        <v>36</v>
      </c>
      <c r="KE11" s="105">
        <v>40405522</v>
      </c>
      <c r="KF11" s="105">
        <v>1846</v>
      </c>
      <c r="KG11" s="106">
        <v>1.0900000000000001</v>
      </c>
      <c r="KH11" s="108">
        <f>KE11</f>
        <v>40405522</v>
      </c>
      <c r="KJ11" s="98" t="s">
        <v>36</v>
      </c>
      <c r="KK11" s="105">
        <v>40248370</v>
      </c>
      <c r="KL11" s="105">
        <v>1884</v>
      </c>
      <c r="KM11" s="106">
        <v>1.1299999999999999</v>
      </c>
      <c r="KN11" s="108">
        <f>KK11</f>
        <v>40248370</v>
      </c>
      <c r="KP11" s="98" t="s">
        <v>36</v>
      </c>
      <c r="KQ11" s="105">
        <v>38928710</v>
      </c>
      <c r="KR11" s="105">
        <v>1843</v>
      </c>
      <c r="KS11" s="106">
        <v>1.66</v>
      </c>
      <c r="KT11" s="108">
        <f>KQ11</f>
        <v>38928710</v>
      </c>
      <c r="KV11" s="98" t="s">
        <v>36</v>
      </c>
      <c r="KW11" s="105">
        <v>37065243</v>
      </c>
      <c r="KX11" s="105">
        <v>1838</v>
      </c>
      <c r="KY11" s="106">
        <v>3.87</v>
      </c>
      <c r="KZ11" s="109">
        <f>KW11</f>
        <v>37065243</v>
      </c>
      <c r="LB11" s="98" t="s">
        <v>36</v>
      </c>
      <c r="LC11" s="105">
        <v>35405434</v>
      </c>
      <c r="LD11" s="105">
        <v>1839</v>
      </c>
      <c r="LE11" s="106">
        <v>1.32</v>
      </c>
      <c r="LF11" s="108">
        <f>LC11</f>
        <v>35405434</v>
      </c>
      <c r="LH11" s="98" t="s">
        <v>36</v>
      </c>
      <c r="LI11" s="105">
        <v>36546171</v>
      </c>
      <c r="LJ11" s="105">
        <v>1831</v>
      </c>
      <c r="LK11" s="106">
        <v>1.41</v>
      </c>
      <c r="LL11" s="108">
        <f>LI11</f>
        <v>36546171</v>
      </c>
      <c r="LN11" s="98" t="s">
        <v>36</v>
      </c>
      <c r="LO11" s="105">
        <v>35970743</v>
      </c>
      <c r="LP11" s="105">
        <v>1837</v>
      </c>
      <c r="LQ11" s="106">
        <v>2.64</v>
      </c>
      <c r="LR11" s="108">
        <f>LO11</f>
        <v>35970743</v>
      </c>
      <c r="LT11" s="98" t="s">
        <v>36</v>
      </c>
      <c r="LU11" s="105">
        <v>38677390</v>
      </c>
      <c r="LV11" s="105">
        <v>1833</v>
      </c>
      <c r="LW11" s="106">
        <v>1.05</v>
      </c>
      <c r="LX11" s="108">
        <f>LU11</f>
        <v>38677390</v>
      </c>
      <c r="LZ11" s="98" t="s">
        <v>36</v>
      </c>
      <c r="MA11" s="105">
        <v>38686633</v>
      </c>
      <c r="MB11" s="105">
        <v>1837</v>
      </c>
      <c r="MC11" s="106">
        <v>1.3</v>
      </c>
      <c r="MD11" s="108">
        <f>MA11</f>
        <v>38686633</v>
      </c>
      <c r="MF11" s="98" t="s">
        <v>36</v>
      </c>
      <c r="MG11" s="105">
        <v>42605758</v>
      </c>
      <c r="MH11" s="105">
        <v>1839</v>
      </c>
      <c r="MI11" s="106">
        <v>2.59</v>
      </c>
      <c r="MJ11" s="108">
        <f>MG11</f>
        <v>42605758</v>
      </c>
      <c r="ML11" s="98" t="s">
        <v>36</v>
      </c>
      <c r="MM11" s="105">
        <v>41007598</v>
      </c>
      <c r="MN11" s="105">
        <v>1840</v>
      </c>
      <c r="MO11" s="106">
        <v>1.02</v>
      </c>
      <c r="MP11" s="108">
        <f>MM11</f>
        <v>41007598</v>
      </c>
      <c r="MR11" s="98" t="s">
        <v>36</v>
      </c>
      <c r="MS11" s="105">
        <v>42794673</v>
      </c>
      <c r="MT11" s="105">
        <v>1835</v>
      </c>
      <c r="MU11" s="106">
        <v>0.97</v>
      </c>
      <c r="MV11" s="108">
        <f>MS11</f>
        <v>42794673</v>
      </c>
      <c r="MX11" s="98" t="s">
        <v>36</v>
      </c>
      <c r="MY11" s="105">
        <v>41682913</v>
      </c>
      <c r="MZ11" s="105">
        <v>1838</v>
      </c>
      <c r="NA11" s="106">
        <v>1.37</v>
      </c>
      <c r="NB11" s="108">
        <f>MY11</f>
        <v>41682913</v>
      </c>
      <c r="ND11" s="98" t="s">
        <v>36</v>
      </c>
      <c r="NE11" s="105">
        <v>41861234</v>
      </c>
      <c r="NF11" s="105">
        <v>1836</v>
      </c>
      <c r="NG11" s="106">
        <v>1.0900000000000001</v>
      </c>
      <c r="NH11" s="108">
        <f>NE11</f>
        <v>41861234</v>
      </c>
      <c r="NJ11" s="98" t="s">
        <v>36</v>
      </c>
      <c r="NK11" s="105">
        <v>42066967</v>
      </c>
      <c r="NL11" s="105">
        <v>1839</v>
      </c>
      <c r="NM11" s="106">
        <v>0.44</v>
      </c>
      <c r="NN11" s="108">
        <f>NK11</f>
        <v>42066967</v>
      </c>
      <c r="NP11" s="98" t="s">
        <v>36</v>
      </c>
      <c r="NQ11" s="105">
        <v>41633884</v>
      </c>
      <c r="NR11" s="105">
        <v>1832</v>
      </c>
      <c r="NS11" s="106">
        <v>0.88</v>
      </c>
      <c r="NT11" s="108">
        <f>NQ11</f>
        <v>41633884</v>
      </c>
      <c r="NV11" s="98" t="s">
        <v>36</v>
      </c>
      <c r="NW11" s="105">
        <v>41394552</v>
      </c>
      <c r="NX11" s="105">
        <v>1824</v>
      </c>
      <c r="NY11" s="106">
        <v>1.94</v>
      </c>
      <c r="NZ11" s="108">
        <f>NW11</f>
        <v>41394552</v>
      </c>
      <c r="OB11" s="98" t="s">
        <v>36</v>
      </c>
      <c r="OC11" s="105">
        <v>43489739</v>
      </c>
      <c r="OD11" s="105">
        <v>1822</v>
      </c>
      <c r="OE11" s="106">
        <v>0.96</v>
      </c>
      <c r="OF11" s="108">
        <f>OC11</f>
        <v>43489739</v>
      </c>
      <c r="OH11" s="98" t="s">
        <v>36</v>
      </c>
      <c r="OI11" s="105">
        <v>42370615</v>
      </c>
      <c r="OJ11" s="105">
        <v>1819</v>
      </c>
      <c r="OK11" s="106">
        <v>3.19</v>
      </c>
      <c r="OL11" s="108">
        <f>OI11</f>
        <v>42370615</v>
      </c>
      <c r="ON11" s="98" t="s">
        <v>36</v>
      </c>
      <c r="OO11" s="105">
        <v>42497575</v>
      </c>
      <c r="OP11" s="105">
        <v>1825</v>
      </c>
      <c r="OQ11" s="106">
        <v>2.09</v>
      </c>
      <c r="OR11" s="108">
        <f>OO11</f>
        <v>42497575</v>
      </c>
      <c r="OT11" s="98" t="s">
        <v>36</v>
      </c>
      <c r="OU11" s="105">
        <v>45029266</v>
      </c>
      <c r="OV11" s="105">
        <v>1825</v>
      </c>
      <c r="OW11" s="106">
        <v>0.85</v>
      </c>
      <c r="OX11" s="108">
        <f>OU11</f>
        <v>45029266</v>
      </c>
      <c r="OZ11" s="98" t="s">
        <v>36</v>
      </c>
      <c r="PA11" s="105">
        <v>46137786</v>
      </c>
      <c r="PB11" s="105">
        <v>1826</v>
      </c>
      <c r="PC11" s="106">
        <v>1.75</v>
      </c>
      <c r="PD11" s="108">
        <f>PA11</f>
        <v>46137786</v>
      </c>
      <c r="PF11" s="98" t="s">
        <v>36</v>
      </c>
      <c r="PG11" s="105">
        <v>47552397</v>
      </c>
      <c r="PH11" s="105">
        <v>1836</v>
      </c>
      <c r="PI11" s="106">
        <v>0.32</v>
      </c>
      <c r="PJ11" s="108">
        <f>PG11</f>
        <v>47552397</v>
      </c>
      <c r="PL11" s="98" t="s">
        <v>36</v>
      </c>
      <c r="PM11" s="105">
        <v>50886693</v>
      </c>
      <c r="PN11" s="105">
        <v>1836</v>
      </c>
      <c r="PO11" s="106">
        <v>0.49</v>
      </c>
      <c r="PP11" s="108">
        <f>PM11</f>
        <v>50886693</v>
      </c>
      <c r="PR11" s="98" t="s">
        <v>36</v>
      </c>
      <c r="PS11" s="105">
        <v>48509103</v>
      </c>
      <c r="PT11" s="105">
        <v>1833</v>
      </c>
      <c r="PU11" s="106">
        <v>1.66</v>
      </c>
      <c r="PV11" s="108">
        <f>PS11</f>
        <v>48509103</v>
      </c>
      <c r="PX11" s="98" t="s">
        <v>36</v>
      </c>
      <c r="PY11" s="105">
        <v>45973433</v>
      </c>
      <c r="PZ11" s="105">
        <v>1837</v>
      </c>
      <c r="QA11" s="106">
        <v>0.32</v>
      </c>
      <c r="QB11" s="108">
        <f>PY11</f>
        <v>45973433</v>
      </c>
      <c r="QD11" s="98" t="s">
        <v>36</v>
      </c>
      <c r="QE11" s="105">
        <v>45007703</v>
      </c>
      <c r="QF11" s="105">
        <v>1837</v>
      </c>
      <c r="QG11" s="106">
        <v>0.86</v>
      </c>
      <c r="QH11" s="108">
        <f>QE11</f>
        <v>45007703</v>
      </c>
      <c r="QJ11" s="98" t="s">
        <v>36</v>
      </c>
      <c r="QK11" s="105">
        <v>46756842</v>
      </c>
      <c r="QL11" s="105">
        <v>1841</v>
      </c>
      <c r="QM11" s="106">
        <v>0.99</v>
      </c>
      <c r="QN11" s="108">
        <f>QK11</f>
        <v>46756842</v>
      </c>
      <c r="QP11" s="98" t="s">
        <v>36</v>
      </c>
      <c r="QQ11" s="105">
        <v>46915072</v>
      </c>
      <c r="QR11" s="105">
        <v>1845</v>
      </c>
      <c r="QS11" s="106">
        <v>1.37</v>
      </c>
      <c r="QT11" s="108">
        <f>QQ11</f>
        <v>46915072</v>
      </c>
      <c r="QV11" s="98" t="s">
        <v>36</v>
      </c>
      <c r="QW11" s="105">
        <v>47331579</v>
      </c>
      <c r="QX11" s="105">
        <v>1845</v>
      </c>
      <c r="QY11" s="106">
        <v>1.5</v>
      </c>
      <c r="QZ11" s="108">
        <f>QW11</f>
        <v>47331579</v>
      </c>
      <c r="RB11" s="98" t="s">
        <v>36</v>
      </c>
      <c r="RC11" s="105">
        <v>46235170</v>
      </c>
      <c r="RD11" s="105">
        <v>1854</v>
      </c>
      <c r="RE11" s="106">
        <v>1.01</v>
      </c>
      <c r="RF11" s="108">
        <f>RC11</f>
        <v>46235170</v>
      </c>
      <c r="RH11" s="98" t="s">
        <v>36</v>
      </c>
      <c r="RI11" s="105">
        <v>45203110</v>
      </c>
      <c r="RJ11" s="105">
        <v>1854</v>
      </c>
      <c r="RK11" s="106">
        <v>0.19</v>
      </c>
      <c r="RL11" s="108">
        <f>RI11</f>
        <v>45203110</v>
      </c>
      <c r="RN11" s="98" t="s">
        <v>36</v>
      </c>
      <c r="RO11" s="105">
        <v>43633721</v>
      </c>
      <c r="RP11" s="105">
        <v>1857</v>
      </c>
      <c r="RQ11" s="106">
        <v>0.67</v>
      </c>
      <c r="RR11" s="108">
        <f>RO11</f>
        <v>43633721</v>
      </c>
      <c r="RT11" s="98" t="s">
        <v>36</v>
      </c>
      <c r="RU11" s="105">
        <v>41997111</v>
      </c>
      <c r="RV11" s="105">
        <v>1859</v>
      </c>
      <c r="RW11" s="106">
        <v>0.61</v>
      </c>
      <c r="RX11" s="108">
        <f>RU11</f>
        <v>41997111</v>
      </c>
      <c r="RZ11" s="98" t="s">
        <v>36</v>
      </c>
      <c r="SA11" s="105">
        <v>43220076</v>
      </c>
      <c r="SB11" s="105">
        <v>1860</v>
      </c>
      <c r="SC11" s="106">
        <v>0.45</v>
      </c>
      <c r="SD11" s="108">
        <f>SA11</f>
        <v>43220076</v>
      </c>
      <c r="SF11" s="98" t="s">
        <v>36</v>
      </c>
      <c r="SG11" s="105">
        <v>43209527</v>
      </c>
      <c r="SH11" s="105">
        <v>1860</v>
      </c>
      <c r="SI11" s="106">
        <v>0.81</v>
      </c>
      <c r="SJ11" s="108">
        <f>SG11</f>
        <v>43209527</v>
      </c>
      <c r="SL11" s="98" t="s">
        <v>36</v>
      </c>
      <c r="SM11" s="105">
        <v>43430127</v>
      </c>
      <c r="SN11" s="105">
        <v>1860</v>
      </c>
      <c r="SO11" s="106">
        <v>-0.06</v>
      </c>
      <c r="SP11" s="108">
        <f>SM11</f>
        <v>43430127</v>
      </c>
      <c r="SR11" s="98" t="s">
        <v>36</v>
      </c>
      <c r="SS11" s="105">
        <v>43502469</v>
      </c>
      <c r="ST11" s="105">
        <v>1857</v>
      </c>
      <c r="SU11" s="106">
        <v>0.28000000000000003</v>
      </c>
      <c r="SV11" s="108">
        <f>SS11</f>
        <v>43502469</v>
      </c>
      <c r="SX11" s="98" t="s">
        <v>36</v>
      </c>
      <c r="SY11" s="105">
        <v>43182573</v>
      </c>
      <c r="SZ11" s="105">
        <v>1853</v>
      </c>
      <c r="TA11" s="106">
        <v>0.61</v>
      </c>
      <c r="TB11" s="108">
        <f>SY11</f>
        <v>43182573</v>
      </c>
      <c r="TD11" s="98" t="s">
        <v>36</v>
      </c>
      <c r="TE11" s="105">
        <v>42792378.43</v>
      </c>
      <c r="TF11" s="105">
        <v>1853</v>
      </c>
      <c r="TG11" s="106">
        <v>0.42</v>
      </c>
      <c r="TH11" s="108">
        <f>TE11</f>
        <v>42792378.43</v>
      </c>
      <c r="TJ11" s="98" t="s">
        <v>36</v>
      </c>
      <c r="TK11" s="105">
        <v>42623258.939999998</v>
      </c>
      <c r="TL11" s="105">
        <v>1847</v>
      </c>
      <c r="TM11" s="106">
        <v>0.95</v>
      </c>
      <c r="TN11" s="108">
        <f>TK11</f>
        <v>42623258.939999998</v>
      </c>
      <c r="TP11" s="98" t="s">
        <v>36</v>
      </c>
      <c r="TQ11" s="105">
        <v>44580454.299999997</v>
      </c>
      <c r="TR11" s="105">
        <v>1845</v>
      </c>
      <c r="TS11" s="106">
        <v>0.41</v>
      </c>
      <c r="TT11" s="108">
        <f>TQ11</f>
        <v>44580454.299999997</v>
      </c>
      <c r="TV11" s="98" t="s">
        <v>36</v>
      </c>
      <c r="TW11" s="105">
        <v>45011182.009999998</v>
      </c>
      <c r="TX11" s="105">
        <v>1842</v>
      </c>
      <c r="TY11" s="106">
        <v>0.14000000000000001</v>
      </c>
      <c r="TZ11" s="108">
        <f>TW11</f>
        <v>45011182.009999998</v>
      </c>
      <c r="UB11" s="98" t="s">
        <v>36</v>
      </c>
      <c r="UC11" s="505">
        <v>45171761.450000003</v>
      </c>
      <c r="UD11" s="105">
        <v>1864</v>
      </c>
      <c r="UE11" s="106">
        <v>1.0500000000000001E-2</v>
      </c>
      <c r="UF11" s="108">
        <f>UC11</f>
        <v>45171761.450000003</v>
      </c>
    </row>
    <row r="12" spans="1:553" x14ac:dyDescent="0.25">
      <c r="A12" s="76" t="s">
        <v>252</v>
      </c>
      <c r="B12" s="77" t="s">
        <v>1</v>
      </c>
      <c r="C12" s="76" t="s">
        <v>3</v>
      </c>
      <c r="D12" s="78" t="s">
        <v>33</v>
      </c>
      <c r="E12" s="79">
        <v>7591337</v>
      </c>
      <c r="F12" s="79">
        <v>362</v>
      </c>
      <c r="G12" s="79">
        <v>6.14</v>
      </c>
      <c r="H12" s="79">
        <f t="shared" ref="H12:H29" si="0">E12</f>
        <v>7591337</v>
      </c>
      <c r="I12" s="80" t="s">
        <v>34</v>
      </c>
      <c r="J12" s="81">
        <v>18174164</v>
      </c>
      <c r="K12" s="82">
        <v>595</v>
      </c>
      <c r="L12" s="83">
        <v>2.52</v>
      </c>
      <c r="M12" s="81">
        <f t="shared" ref="M12:M29" si="1">J12</f>
        <v>18174164</v>
      </c>
      <c r="N12" s="84" t="s">
        <v>34</v>
      </c>
      <c r="O12" s="85">
        <v>20031986</v>
      </c>
      <c r="P12" s="85">
        <v>652</v>
      </c>
      <c r="Q12" s="85">
        <f t="shared" ref="Q12:Q29" si="2">O12</f>
        <v>20031986</v>
      </c>
      <c r="R12" s="86"/>
      <c r="S12" s="89" t="s">
        <v>34</v>
      </c>
      <c r="T12" s="88">
        <v>24343694</v>
      </c>
      <c r="U12" s="88">
        <v>724</v>
      </c>
      <c r="V12" s="88">
        <f t="shared" ref="V12:V29" si="3">T12</f>
        <v>24343694</v>
      </c>
      <c r="W12" s="86"/>
      <c r="X12" s="89" t="s">
        <v>34</v>
      </c>
      <c r="Y12" s="88">
        <v>26589250</v>
      </c>
      <c r="Z12" s="88">
        <v>795</v>
      </c>
      <c r="AA12" s="88">
        <f t="shared" ref="AA12:AA29" si="4">Y12</f>
        <v>26589250</v>
      </c>
      <c r="AB12" s="86"/>
      <c r="AC12" s="89" t="s">
        <v>34</v>
      </c>
      <c r="AD12" s="88">
        <v>25666638</v>
      </c>
      <c r="AE12" s="88">
        <v>792</v>
      </c>
      <c r="AF12" s="88">
        <f t="shared" ref="AF12:AF29" si="5">AD12</f>
        <v>25666638</v>
      </c>
      <c r="AG12" s="86"/>
      <c r="AH12" s="90" t="s">
        <v>34</v>
      </c>
      <c r="AI12" s="88">
        <v>25675173</v>
      </c>
      <c r="AJ12" s="88">
        <v>792</v>
      </c>
      <c r="AK12" s="88">
        <f t="shared" ref="AK12:AK29" si="6">AI12</f>
        <v>25675173</v>
      </c>
      <c r="AL12" s="86"/>
      <c r="AM12" s="89" t="s">
        <v>34</v>
      </c>
      <c r="AN12" s="88">
        <v>25559165</v>
      </c>
      <c r="AO12" s="88">
        <v>793</v>
      </c>
      <c r="AP12" s="91">
        <v>3.2</v>
      </c>
      <c r="AQ12" s="88">
        <f t="shared" ref="AQ12:AQ29" si="7">AN12</f>
        <v>25559165</v>
      </c>
      <c r="AR12" s="88"/>
      <c r="AS12" s="89" t="s">
        <v>34</v>
      </c>
      <c r="AT12" s="88">
        <v>24011000</v>
      </c>
      <c r="AU12" s="88">
        <v>759</v>
      </c>
      <c r="AV12" s="92">
        <v>0.14000000000000001</v>
      </c>
      <c r="AW12" s="93">
        <f t="shared" ref="AW12:AW29" si="8">AT12</f>
        <v>24011000</v>
      </c>
      <c r="AX12" s="89" t="s">
        <v>34</v>
      </c>
      <c r="AY12" s="88">
        <v>24038075</v>
      </c>
      <c r="AZ12" s="88">
        <v>754</v>
      </c>
      <c r="BA12" s="94">
        <v>0.61</v>
      </c>
      <c r="BB12" s="93">
        <f t="shared" ref="BB12:BB29" si="9">AY12</f>
        <v>24038075</v>
      </c>
      <c r="BC12" s="89" t="s">
        <v>34</v>
      </c>
      <c r="BD12" s="95">
        <v>21442749.48</v>
      </c>
      <c r="BE12" s="94">
        <v>722</v>
      </c>
      <c r="BF12" s="96">
        <v>0.45</v>
      </c>
      <c r="BG12" s="97">
        <f>BD12</f>
        <v>21442749.48</v>
      </c>
      <c r="BH12" s="98" t="s">
        <v>34</v>
      </c>
      <c r="BI12" s="99">
        <v>21576836.530000001</v>
      </c>
      <c r="BJ12" s="100">
        <v>724</v>
      </c>
      <c r="BK12" s="100">
        <v>1.1200000000000001</v>
      </c>
      <c r="BL12" s="101">
        <f t="shared" ref="BL12:BL29" si="10">BI12</f>
        <v>21576836.530000001</v>
      </c>
      <c r="BM12" s="102" t="s">
        <v>34</v>
      </c>
      <c r="BN12" s="99">
        <v>19554440</v>
      </c>
      <c r="BO12" s="99">
        <v>700</v>
      </c>
      <c r="BP12" s="103">
        <v>1.08</v>
      </c>
      <c r="BQ12" s="104">
        <f t="shared" ref="BQ12:BQ29" si="11">BN12</f>
        <v>19554440</v>
      </c>
      <c r="BR12" s="102" t="s">
        <v>34</v>
      </c>
      <c r="BS12" s="99">
        <v>19528979</v>
      </c>
      <c r="BT12" s="99">
        <v>704</v>
      </c>
      <c r="BU12" s="103">
        <v>-1.89</v>
      </c>
      <c r="BV12" s="104">
        <f t="shared" ref="BV12:BV27" si="12">BS12</f>
        <v>19528979</v>
      </c>
      <c r="BW12" s="98" t="s">
        <v>34</v>
      </c>
      <c r="BX12" s="105">
        <v>17995451</v>
      </c>
      <c r="BY12" s="105">
        <v>680</v>
      </c>
      <c r="BZ12" s="106">
        <v>2.5</v>
      </c>
      <c r="CA12" s="104">
        <f t="shared" ref="CA12:CA29" si="13">BX12</f>
        <v>17995451</v>
      </c>
      <c r="CB12" s="98" t="s">
        <v>34</v>
      </c>
      <c r="CC12" s="105">
        <v>18076059</v>
      </c>
      <c r="CD12" s="105">
        <v>676</v>
      </c>
      <c r="CE12" s="106">
        <v>2.15</v>
      </c>
      <c r="CF12" s="104">
        <f t="shared" ref="CF12:CF29" si="14">CC12</f>
        <v>18076059</v>
      </c>
      <c r="CG12" s="98" t="s">
        <v>34</v>
      </c>
      <c r="CH12" s="105">
        <v>15533854</v>
      </c>
      <c r="CI12" s="105">
        <v>634</v>
      </c>
      <c r="CJ12" s="106">
        <v>1.92</v>
      </c>
      <c r="CK12" s="105">
        <f t="shared" ref="CK12:CK29" si="15">CH12</f>
        <v>15533854</v>
      </c>
      <c r="CL12" s="98" t="s">
        <v>34</v>
      </c>
      <c r="CM12" s="105">
        <v>15696077</v>
      </c>
      <c r="CN12" s="105">
        <v>1885</v>
      </c>
      <c r="CO12" s="106">
        <v>1.75</v>
      </c>
      <c r="CP12" s="104">
        <f t="shared" ref="CP12:CP29" si="16">CM12</f>
        <v>15696077</v>
      </c>
      <c r="CQ12" s="98" t="s">
        <v>34</v>
      </c>
      <c r="CR12" s="105">
        <v>14244177</v>
      </c>
      <c r="CS12" s="105">
        <v>607</v>
      </c>
      <c r="CT12" s="106">
        <v>-0.41</v>
      </c>
      <c r="CU12" s="104">
        <f t="shared" ref="CU12:CU29" si="17">CR12</f>
        <v>14244177</v>
      </c>
      <c r="CV12" s="1" t="s">
        <v>34</v>
      </c>
      <c r="CW12" s="107">
        <v>14337043.92</v>
      </c>
      <c r="CX12" s="107">
        <v>615</v>
      </c>
      <c r="CY12" s="18">
        <v>1.3</v>
      </c>
      <c r="CZ12" s="104">
        <f t="shared" ref="CZ12:CZ29" si="18">CW12</f>
        <v>14337043.92</v>
      </c>
      <c r="DA12" s="105"/>
      <c r="DB12" s="1" t="s">
        <v>34</v>
      </c>
      <c r="DC12" s="107">
        <v>13352209</v>
      </c>
      <c r="DD12" s="107">
        <v>594</v>
      </c>
      <c r="DE12" s="18">
        <v>1.2</v>
      </c>
      <c r="DF12" s="104">
        <f t="shared" ref="DF12:DF29" si="19">DC12</f>
        <v>13352209</v>
      </c>
      <c r="DG12" s="1" t="s">
        <v>34</v>
      </c>
      <c r="DH12" s="107">
        <v>13517603</v>
      </c>
      <c r="DI12" s="107">
        <v>597</v>
      </c>
      <c r="DJ12" s="18">
        <v>1.54</v>
      </c>
      <c r="DK12" s="104">
        <f t="shared" ref="DK12:DK29" si="20">DH12</f>
        <v>13517603</v>
      </c>
      <c r="DL12" s="1" t="s">
        <v>34</v>
      </c>
      <c r="DM12" s="107">
        <v>13084758</v>
      </c>
      <c r="DN12" s="107">
        <v>586</v>
      </c>
      <c r="DO12" s="18">
        <v>1.57</v>
      </c>
      <c r="DP12" s="104">
        <f t="shared" ref="DP12:DP29" si="21">DM12</f>
        <v>13084758</v>
      </c>
      <c r="DQ12" s="1" t="s">
        <v>34</v>
      </c>
      <c r="DR12" s="107">
        <v>13561649</v>
      </c>
      <c r="DS12" s="107">
        <v>589</v>
      </c>
      <c r="DT12" s="18">
        <v>1.8</v>
      </c>
      <c r="DU12" s="104">
        <f t="shared" ref="DU12:DU29" si="22">DR12</f>
        <v>13561649</v>
      </c>
      <c r="DV12" s="1" t="s">
        <v>34</v>
      </c>
      <c r="DW12" s="107">
        <v>13912449</v>
      </c>
      <c r="DX12" s="107">
        <v>591</v>
      </c>
      <c r="DY12" s="18">
        <v>2.0699999999999998</v>
      </c>
      <c r="DZ12" s="104">
        <f t="shared" ref="DZ12:DZ29" si="23">DW12</f>
        <v>13912449</v>
      </c>
      <c r="EA12" s="1" t="s">
        <v>34</v>
      </c>
      <c r="EB12" s="107">
        <v>14039641</v>
      </c>
      <c r="EC12" s="107">
        <v>595</v>
      </c>
      <c r="ED12" s="18">
        <v>1.89</v>
      </c>
      <c r="EE12" s="104">
        <f t="shared" ref="EE12:EE29" si="24">EB12</f>
        <v>14039641</v>
      </c>
      <c r="EF12" s="1" t="s">
        <v>36</v>
      </c>
      <c r="EG12" s="107">
        <v>12994566</v>
      </c>
      <c r="EH12" s="107">
        <v>586</v>
      </c>
      <c r="EI12" s="18">
        <v>1.46</v>
      </c>
      <c r="EJ12" s="104">
        <f t="shared" ref="EJ12:EJ29" si="25">EG12</f>
        <v>12994566</v>
      </c>
      <c r="EK12" s="1" t="s">
        <v>36</v>
      </c>
      <c r="EL12" s="107">
        <v>13175815</v>
      </c>
      <c r="EM12" s="107">
        <v>591</v>
      </c>
      <c r="EN12" s="18">
        <v>2.4</v>
      </c>
      <c r="EO12" s="104">
        <f t="shared" ref="EO12:EO29" si="26">EL12</f>
        <v>13175815</v>
      </c>
      <c r="EP12" s="1" t="s">
        <v>36</v>
      </c>
      <c r="EQ12" s="107">
        <v>12816239</v>
      </c>
      <c r="ER12" s="107">
        <v>586</v>
      </c>
      <c r="ES12" s="18">
        <v>0.8</v>
      </c>
      <c r="ET12" s="104">
        <f t="shared" ref="ET12:ET29" si="27">EQ12</f>
        <v>12816239</v>
      </c>
      <c r="EV12" s="98" t="s">
        <v>36</v>
      </c>
      <c r="EW12" s="105">
        <v>12925770</v>
      </c>
      <c r="EX12" s="105">
        <v>589</v>
      </c>
      <c r="EY12" s="106">
        <v>6.08</v>
      </c>
      <c r="EZ12" s="104">
        <f t="shared" ref="EZ12:EZ29" si="28">EW12</f>
        <v>12925770</v>
      </c>
      <c r="FB12" s="98" t="s">
        <v>36</v>
      </c>
      <c r="FC12" s="105">
        <v>12885178</v>
      </c>
      <c r="FD12" s="105">
        <v>590</v>
      </c>
      <c r="FE12" s="106">
        <v>2.41</v>
      </c>
      <c r="FF12" s="104">
        <f t="shared" ref="FF12:FF29" si="29">FC12</f>
        <v>12885178</v>
      </c>
      <c r="FH12" s="98" t="s">
        <v>36</v>
      </c>
      <c r="FI12" s="105">
        <v>13167097</v>
      </c>
      <c r="FJ12" s="105">
        <v>598</v>
      </c>
      <c r="FK12" s="106">
        <v>0.75</v>
      </c>
      <c r="FL12" s="104">
        <f t="shared" ref="FL12:FL29" si="30">FI12</f>
        <v>13167097</v>
      </c>
      <c r="FN12" s="98" t="s">
        <v>36</v>
      </c>
      <c r="FO12" s="105">
        <v>13264567</v>
      </c>
      <c r="FP12" s="105">
        <v>599</v>
      </c>
      <c r="FQ12" s="106">
        <v>1.73</v>
      </c>
      <c r="FR12" s="104">
        <f t="shared" ref="FR12:FR29" si="31">FO12</f>
        <v>13264567</v>
      </c>
      <c r="FT12" s="98" t="s">
        <v>36</v>
      </c>
      <c r="FU12" s="105">
        <v>13598613</v>
      </c>
      <c r="FV12" s="105">
        <v>614</v>
      </c>
      <c r="FW12" s="106">
        <v>2.29</v>
      </c>
      <c r="FX12" s="104">
        <f t="shared" ref="FX12:FX29" si="32">FU12</f>
        <v>13598613</v>
      </c>
      <c r="FZ12" s="98" t="s">
        <v>36</v>
      </c>
      <c r="GA12" s="105">
        <v>13787265</v>
      </c>
      <c r="GB12" s="105">
        <v>622</v>
      </c>
      <c r="GC12" s="106">
        <v>3.39</v>
      </c>
      <c r="GD12" s="104">
        <f t="shared" ref="GD12:GD29" si="33">GA12</f>
        <v>13787265</v>
      </c>
      <c r="GF12" s="98" t="s">
        <v>36</v>
      </c>
      <c r="GG12" s="105">
        <v>15140229</v>
      </c>
      <c r="GH12" s="105">
        <v>640</v>
      </c>
      <c r="GI12" s="106">
        <v>2.66</v>
      </c>
      <c r="GJ12" s="104">
        <f t="shared" ref="GJ12:GJ29" si="34">GG12</f>
        <v>15140229</v>
      </c>
      <c r="GL12" s="98" t="s">
        <v>36</v>
      </c>
      <c r="GM12" s="105">
        <v>15892156</v>
      </c>
      <c r="GN12" s="105">
        <v>662</v>
      </c>
      <c r="GO12" s="106">
        <v>0.71</v>
      </c>
      <c r="GP12" s="104">
        <f t="shared" ref="GP12:GP29" si="35">GM12</f>
        <v>15892156</v>
      </c>
      <c r="GR12" s="98" t="s">
        <v>36</v>
      </c>
      <c r="GS12" s="105">
        <v>16987658</v>
      </c>
      <c r="GT12" s="105">
        <v>675</v>
      </c>
      <c r="GU12" s="106">
        <v>3.52</v>
      </c>
      <c r="GV12" s="104">
        <f t="shared" ref="GV12:GV29" si="36">GS12</f>
        <v>16987658</v>
      </c>
      <c r="GX12" s="98" t="s">
        <v>36</v>
      </c>
      <c r="GY12" s="105">
        <v>17987710</v>
      </c>
      <c r="GZ12" s="105">
        <v>694</v>
      </c>
      <c r="HA12" s="106">
        <v>4.18</v>
      </c>
      <c r="HB12" s="108">
        <f t="shared" ref="HB12:HB29" si="37">GY12</f>
        <v>17987710</v>
      </c>
      <c r="HD12" s="98" t="s">
        <v>36</v>
      </c>
      <c r="HE12" s="105">
        <v>19880043.609999999</v>
      </c>
      <c r="HF12" s="105">
        <v>728</v>
      </c>
      <c r="HG12" s="106">
        <v>0.24</v>
      </c>
      <c r="HH12" s="108">
        <f t="shared" ref="HH12:HH29" si="38">HE12</f>
        <v>19880043.609999999</v>
      </c>
      <c r="HJ12" s="98" t="s">
        <v>36</v>
      </c>
      <c r="HK12" s="105">
        <v>20711380</v>
      </c>
      <c r="HL12" s="105">
        <v>744</v>
      </c>
      <c r="HM12" s="106">
        <v>0.17</v>
      </c>
      <c r="HN12" s="108">
        <f t="shared" ref="HN12:HN29" si="39">HK12</f>
        <v>20711380</v>
      </c>
      <c r="HP12" s="98" t="s">
        <v>36</v>
      </c>
      <c r="HQ12" s="105">
        <v>20763334</v>
      </c>
      <c r="HR12" s="105">
        <v>755</v>
      </c>
      <c r="HS12" s="106">
        <v>3.09</v>
      </c>
      <c r="HT12" s="108">
        <f t="shared" ref="HT12:HT29" si="40">HQ12</f>
        <v>20763334</v>
      </c>
      <c r="HV12" s="98" t="s">
        <v>36</v>
      </c>
      <c r="HW12" s="105">
        <v>21196756</v>
      </c>
      <c r="HX12" s="105">
        <v>772</v>
      </c>
      <c r="HY12" s="106">
        <v>1.26</v>
      </c>
      <c r="HZ12" s="108">
        <f t="shared" ref="HZ12:HZ29" si="41">HW12</f>
        <v>21196756</v>
      </c>
      <c r="IB12" s="98" t="s">
        <v>36</v>
      </c>
      <c r="IC12" s="105">
        <v>21398474</v>
      </c>
      <c r="ID12" s="105">
        <v>782</v>
      </c>
      <c r="IE12" s="106">
        <v>0.22</v>
      </c>
      <c r="IF12" s="109">
        <f t="shared" ref="IF12:IF29" si="42">IC12</f>
        <v>21398474</v>
      </c>
      <c r="IH12" s="98" t="s">
        <v>36</v>
      </c>
      <c r="II12" s="105">
        <v>21614349</v>
      </c>
      <c r="IJ12" s="105">
        <v>784</v>
      </c>
      <c r="IK12" s="106">
        <v>2.12</v>
      </c>
      <c r="IL12" s="108">
        <f t="shared" ref="IL12:IL29" si="43">II12</f>
        <v>21614349</v>
      </c>
      <c r="IN12" s="98" t="s">
        <v>36</v>
      </c>
      <c r="IO12" s="105">
        <v>21759517</v>
      </c>
      <c r="IP12" s="105">
        <v>791</v>
      </c>
      <c r="IQ12" s="106">
        <v>1.44</v>
      </c>
      <c r="IR12" s="108">
        <f t="shared" ref="IR12:IR29" si="44">IO12</f>
        <v>21759517</v>
      </c>
      <c r="IT12" s="98" t="s">
        <v>36</v>
      </c>
      <c r="IU12" s="105">
        <v>21844731</v>
      </c>
      <c r="IV12" s="105">
        <v>798</v>
      </c>
      <c r="IW12" s="106">
        <v>1.42</v>
      </c>
      <c r="IX12" s="108">
        <f t="shared" ref="IX12:IX29" si="45">IU12</f>
        <v>21844731</v>
      </c>
      <c r="IZ12" s="98" t="s">
        <v>36</v>
      </c>
      <c r="JA12" s="105">
        <v>22083726</v>
      </c>
      <c r="JB12" s="105">
        <v>812</v>
      </c>
      <c r="JC12" s="106">
        <v>0.28000000000000003</v>
      </c>
      <c r="JD12" s="108">
        <f t="shared" ref="JD12:JD29" si="46">JA12</f>
        <v>22083726</v>
      </c>
      <c r="JF12" s="98" t="s">
        <v>36</v>
      </c>
      <c r="JG12" s="105">
        <v>21810840</v>
      </c>
      <c r="JH12" s="105">
        <v>814</v>
      </c>
      <c r="JI12" s="106">
        <v>-0.38</v>
      </c>
      <c r="JJ12" s="108">
        <f t="shared" ref="JJ12:JJ29" si="47">JG12</f>
        <v>21810840</v>
      </c>
      <c r="JL12" s="98" t="s">
        <v>36</v>
      </c>
      <c r="JM12" s="105">
        <v>21477077</v>
      </c>
      <c r="JN12" s="105">
        <v>803</v>
      </c>
      <c r="JO12" s="106">
        <v>1.35</v>
      </c>
      <c r="JP12" s="108">
        <f t="shared" ref="JP12:JP29" si="48">JM12</f>
        <v>21477077</v>
      </c>
      <c r="JR12" s="98" t="s">
        <v>36</v>
      </c>
      <c r="JS12" s="105">
        <v>21588481</v>
      </c>
      <c r="JT12" s="105">
        <v>801</v>
      </c>
      <c r="JU12" s="106">
        <v>1.45</v>
      </c>
      <c r="JV12" s="108">
        <f t="shared" ref="JV12:JV29" si="49">JS12</f>
        <v>21588481</v>
      </c>
      <c r="JX12" s="98" t="s">
        <v>36</v>
      </c>
      <c r="JY12" s="105">
        <v>21799352</v>
      </c>
      <c r="JZ12" s="105">
        <v>805</v>
      </c>
      <c r="KA12" s="106">
        <v>1.1599999999999999</v>
      </c>
      <c r="KB12" s="108">
        <f t="shared" ref="KB12:KB29" si="50">JY12</f>
        <v>21799352</v>
      </c>
      <c r="KD12" s="98" t="s">
        <v>36</v>
      </c>
      <c r="KE12" s="105">
        <v>21203265</v>
      </c>
      <c r="KF12" s="105">
        <v>811</v>
      </c>
      <c r="KG12" s="106">
        <v>2.1800000000000002</v>
      </c>
      <c r="KH12" s="108">
        <f t="shared" ref="KH12:KH29" si="51">KE12</f>
        <v>21203265</v>
      </c>
      <c r="KJ12" s="98" t="s">
        <v>36</v>
      </c>
      <c r="KK12" s="105">
        <v>20946627</v>
      </c>
      <c r="KL12" s="105">
        <v>825</v>
      </c>
      <c r="KM12" s="106">
        <v>2.44</v>
      </c>
      <c r="KN12" s="108">
        <f>KK12</f>
        <v>20946627</v>
      </c>
      <c r="KP12" s="98" t="s">
        <v>36</v>
      </c>
      <c r="KQ12" s="105">
        <v>20811656</v>
      </c>
      <c r="KR12" s="105">
        <v>833</v>
      </c>
      <c r="KS12" s="106">
        <v>2.6</v>
      </c>
      <c r="KT12" s="108">
        <f t="shared" ref="KT12:KT29" si="52">KQ12</f>
        <v>20811656</v>
      </c>
      <c r="KV12" s="98" t="s">
        <v>36</v>
      </c>
      <c r="KW12" s="105">
        <v>21067540</v>
      </c>
      <c r="KX12" s="105">
        <v>841</v>
      </c>
      <c r="KY12" s="106">
        <v>3.61</v>
      </c>
      <c r="KZ12" s="108">
        <f t="shared" ref="KZ12:KZ13" si="53">KW12</f>
        <v>21067540</v>
      </c>
      <c r="LB12" s="98" t="s">
        <v>36</v>
      </c>
      <c r="LC12" s="105">
        <v>22549346</v>
      </c>
      <c r="LD12" s="105">
        <v>860</v>
      </c>
      <c r="LE12" s="106">
        <v>1.64</v>
      </c>
      <c r="LF12" s="108">
        <f t="shared" ref="LF12:LF25" si="54">LC12</f>
        <v>22549346</v>
      </c>
      <c r="LH12" s="98" t="s">
        <v>36</v>
      </c>
      <c r="LI12" s="105">
        <v>23031881</v>
      </c>
      <c r="LJ12" s="105">
        <v>868</v>
      </c>
      <c r="LK12" s="106">
        <v>1.64</v>
      </c>
      <c r="LL12" s="108">
        <f>LI12</f>
        <v>23031881</v>
      </c>
      <c r="LN12" s="98" t="s">
        <v>36</v>
      </c>
      <c r="LO12" s="105">
        <v>25486071</v>
      </c>
      <c r="LP12" s="105">
        <v>892</v>
      </c>
      <c r="LQ12" s="106">
        <v>3.41</v>
      </c>
      <c r="LR12" s="108">
        <f>LO12</f>
        <v>25486071</v>
      </c>
      <c r="LT12" s="98" t="s">
        <v>36</v>
      </c>
      <c r="LU12" s="105">
        <v>25795192</v>
      </c>
      <c r="LV12" s="105">
        <v>907</v>
      </c>
      <c r="LW12" s="106">
        <v>1.35</v>
      </c>
      <c r="LX12" s="108">
        <f>LU12</f>
        <v>25795192</v>
      </c>
      <c r="LZ12" s="98" t="s">
        <v>36</v>
      </c>
      <c r="MA12" s="105">
        <v>26713423</v>
      </c>
      <c r="MB12" s="105">
        <v>921</v>
      </c>
      <c r="MC12" s="106">
        <v>1.85</v>
      </c>
      <c r="MD12" s="108">
        <f>MA12</f>
        <v>26713423</v>
      </c>
      <c r="MF12" s="98" t="s">
        <v>36</v>
      </c>
      <c r="MG12" s="105">
        <v>27059599</v>
      </c>
      <c r="MH12" s="105">
        <v>943</v>
      </c>
      <c r="MI12" s="106">
        <v>3.87</v>
      </c>
      <c r="MJ12" s="108">
        <f>MG12</f>
        <v>27059599</v>
      </c>
      <c r="MK12" s="107">
        <f>MH11+MH14+MH16+MH19+MH25+MH27+MH33+MH34+MH36+MH39+MH40+MH43</f>
        <v>19210</v>
      </c>
      <c r="ML12" s="98" t="s">
        <v>36</v>
      </c>
      <c r="MM12" s="105">
        <v>28328124</v>
      </c>
      <c r="MN12" s="105">
        <v>974</v>
      </c>
      <c r="MO12" s="106">
        <v>2.0699999999999998</v>
      </c>
      <c r="MP12" s="108">
        <f>MM12</f>
        <v>28328124</v>
      </c>
      <c r="MQ12" s="107"/>
      <c r="MR12" s="98" t="s">
        <v>36</v>
      </c>
      <c r="MS12" s="105">
        <v>29875795</v>
      </c>
      <c r="MT12" s="105">
        <v>995</v>
      </c>
      <c r="MU12" s="106">
        <v>1.17</v>
      </c>
      <c r="MV12" s="108">
        <f>MS12</f>
        <v>29875795</v>
      </c>
      <c r="MW12" s="107"/>
      <c r="MX12" s="98" t="s">
        <v>36</v>
      </c>
      <c r="MY12" s="105">
        <v>31026151</v>
      </c>
      <c r="MZ12" s="105">
        <v>1017</v>
      </c>
      <c r="NA12" s="106">
        <v>1.52</v>
      </c>
      <c r="NB12" s="108">
        <f>MY12</f>
        <v>31026151</v>
      </c>
      <c r="NC12" s="107"/>
      <c r="ND12" s="98" t="s">
        <v>36</v>
      </c>
      <c r="NE12" s="105">
        <v>31301249</v>
      </c>
      <c r="NF12" s="105">
        <v>1025</v>
      </c>
      <c r="NG12" s="106">
        <v>1.52</v>
      </c>
      <c r="NH12" s="108">
        <f>NE12</f>
        <v>31301249</v>
      </c>
      <c r="NI12" s="107"/>
      <c r="NJ12" s="98" t="s">
        <v>36</v>
      </c>
      <c r="NK12" s="105">
        <v>31653031</v>
      </c>
      <c r="NL12" s="105">
        <v>1041</v>
      </c>
      <c r="NM12" s="106">
        <v>1.1299999999999999</v>
      </c>
      <c r="NN12" s="108">
        <f>NK12</f>
        <v>31653031</v>
      </c>
      <c r="NO12" s="107"/>
      <c r="NP12" s="98" t="s">
        <v>36</v>
      </c>
      <c r="NQ12" s="105">
        <v>31631037</v>
      </c>
      <c r="NR12" s="105">
        <v>1048</v>
      </c>
      <c r="NS12" s="106">
        <v>1.58</v>
      </c>
      <c r="NT12" s="108">
        <f>NQ12</f>
        <v>31631037</v>
      </c>
      <c r="NU12" s="107"/>
      <c r="NV12" s="98" t="s">
        <v>36</v>
      </c>
      <c r="NW12" s="105">
        <v>32150930</v>
      </c>
      <c r="NX12" s="105">
        <v>1066</v>
      </c>
      <c r="NY12" s="106">
        <v>1.62</v>
      </c>
      <c r="NZ12" s="108">
        <f>NW12</f>
        <v>32150930</v>
      </c>
      <c r="OA12" s="107"/>
      <c r="OB12" s="98" t="s">
        <v>36</v>
      </c>
      <c r="OC12" s="105">
        <v>32844862</v>
      </c>
      <c r="OD12" s="105">
        <v>1089</v>
      </c>
      <c r="OE12" s="106">
        <v>1.76</v>
      </c>
      <c r="OF12" s="108">
        <f>OC12</f>
        <v>32844862</v>
      </c>
      <c r="OG12" s="107"/>
      <c r="OH12" s="98" t="s">
        <v>36</v>
      </c>
      <c r="OI12" s="105">
        <v>34599046</v>
      </c>
      <c r="OJ12" s="105">
        <v>1104</v>
      </c>
      <c r="OK12" s="106">
        <v>3.76</v>
      </c>
      <c r="OL12" s="108">
        <f>OI12</f>
        <v>34599046</v>
      </c>
      <c r="OM12" s="107"/>
      <c r="ON12" s="98" t="s">
        <v>36</v>
      </c>
      <c r="OO12" s="105">
        <v>35155796</v>
      </c>
      <c r="OP12" s="105">
        <v>1135</v>
      </c>
      <c r="OQ12" s="106">
        <v>3.03</v>
      </c>
      <c r="OR12" s="108">
        <f>OO12</f>
        <v>35155796</v>
      </c>
      <c r="OS12" s="107"/>
      <c r="OT12" s="98" t="s">
        <v>36</v>
      </c>
      <c r="OU12" s="105">
        <v>36071181</v>
      </c>
      <c r="OV12" s="105">
        <v>1172</v>
      </c>
      <c r="OW12" s="106">
        <v>1.49</v>
      </c>
      <c r="OX12" s="108">
        <f>OU12</f>
        <v>36071181</v>
      </c>
      <c r="OY12" s="107"/>
      <c r="OZ12" s="98" t="s">
        <v>36</v>
      </c>
      <c r="PA12" s="105">
        <v>37502794</v>
      </c>
      <c r="PB12" s="105">
        <v>1202</v>
      </c>
      <c r="PC12" s="106">
        <v>2.2400000000000002</v>
      </c>
      <c r="PD12" s="108">
        <f>PA12</f>
        <v>37502794</v>
      </c>
      <c r="PE12" s="107"/>
      <c r="PF12" s="98" t="s">
        <v>36</v>
      </c>
      <c r="PG12" s="105">
        <v>39129536</v>
      </c>
      <c r="PH12" s="105">
        <v>1229</v>
      </c>
      <c r="PI12" s="106">
        <v>0.77</v>
      </c>
      <c r="PJ12" s="108">
        <f>PG12</f>
        <v>39129536</v>
      </c>
      <c r="PK12" s="107"/>
      <c r="PL12" s="98" t="s">
        <v>36</v>
      </c>
      <c r="PM12" s="105">
        <v>39817291</v>
      </c>
      <c r="PN12" s="105">
        <v>1260</v>
      </c>
      <c r="PO12" s="106">
        <v>1.18</v>
      </c>
      <c r="PP12" s="108">
        <f>PM12</f>
        <v>39817291</v>
      </c>
      <c r="PQ12" s="107"/>
      <c r="PR12" s="98" t="s">
        <v>36</v>
      </c>
      <c r="PS12" s="105">
        <v>41645840</v>
      </c>
      <c r="PT12" s="105">
        <v>1285</v>
      </c>
      <c r="PU12" s="106">
        <v>1.74</v>
      </c>
      <c r="PV12" s="108">
        <f>PS12</f>
        <v>41645840</v>
      </c>
      <c r="PW12" s="107"/>
      <c r="PX12" s="98" t="s">
        <v>36</v>
      </c>
      <c r="PY12" s="105">
        <v>42314140</v>
      </c>
      <c r="PZ12" s="105">
        <v>1298</v>
      </c>
      <c r="QA12" s="106">
        <v>0.31</v>
      </c>
      <c r="QB12" s="108">
        <f>PY12</f>
        <v>42314140</v>
      </c>
      <c r="QC12" s="107"/>
      <c r="QD12" s="98" t="s">
        <v>36</v>
      </c>
      <c r="QE12" s="105">
        <v>42217502</v>
      </c>
      <c r="QF12" s="105">
        <v>1323</v>
      </c>
      <c r="QG12" s="106">
        <v>1.04</v>
      </c>
      <c r="QH12" s="108">
        <f>QE12</f>
        <v>42217502</v>
      </c>
      <c r="QI12" s="107"/>
      <c r="QJ12" s="98" t="s">
        <v>36</v>
      </c>
      <c r="QK12" s="105">
        <v>42949910</v>
      </c>
      <c r="QL12" s="105">
        <v>1351</v>
      </c>
      <c r="QM12" s="106">
        <v>1</v>
      </c>
      <c r="QN12" s="108">
        <f>QK12</f>
        <v>42949910</v>
      </c>
      <c r="QO12" s="107"/>
      <c r="QP12" s="98" t="s">
        <v>36</v>
      </c>
      <c r="QQ12" s="105">
        <v>42285424</v>
      </c>
      <c r="QR12" s="105">
        <v>1366</v>
      </c>
      <c r="QS12" s="106">
        <v>1.25</v>
      </c>
      <c r="QT12" s="108">
        <f>QQ12</f>
        <v>42285424</v>
      </c>
      <c r="QU12" s="107"/>
      <c r="QV12" s="98" t="s">
        <v>36</v>
      </c>
      <c r="QW12" s="105">
        <v>42171038</v>
      </c>
      <c r="QX12" s="105">
        <v>1374</v>
      </c>
      <c r="QY12" s="106">
        <v>1.66</v>
      </c>
      <c r="QZ12" s="108">
        <f>QW12</f>
        <v>42171038</v>
      </c>
      <c r="RA12" s="107"/>
      <c r="RB12" s="98" t="s">
        <v>36</v>
      </c>
      <c r="RC12" s="105">
        <v>42021921</v>
      </c>
      <c r="RD12" s="105">
        <v>1388</v>
      </c>
      <c r="RE12" s="106">
        <v>0.63</v>
      </c>
      <c r="RF12" s="108">
        <f>RC12</f>
        <v>42021921</v>
      </c>
      <c r="RG12" s="107"/>
      <c r="RH12" s="98" t="s">
        <v>36</v>
      </c>
      <c r="RI12" s="105">
        <v>41975471</v>
      </c>
      <c r="RJ12" s="105">
        <v>1402</v>
      </c>
      <c r="RK12" s="106">
        <v>0.93</v>
      </c>
      <c r="RL12" s="108">
        <f>RI12</f>
        <v>41975471</v>
      </c>
      <c r="RM12" s="107"/>
      <c r="RN12" s="98" t="s">
        <v>36</v>
      </c>
      <c r="RO12" s="105">
        <v>42066038</v>
      </c>
      <c r="RP12" s="105">
        <v>1429</v>
      </c>
      <c r="RQ12" s="106">
        <v>0.88</v>
      </c>
      <c r="RR12" s="108">
        <f>RO12</f>
        <v>42066038</v>
      </c>
      <c r="RS12" s="107"/>
      <c r="RT12" s="98" t="s">
        <v>36</v>
      </c>
      <c r="RU12" s="105">
        <v>41299317</v>
      </c>
      <c r="RV12" s="105">
        <v>1432</v>
      </c>
      <c r="RW12" s="106">
        <v>0.96</v>
      </c>
      <c r="RX12" s="108">
        <f>RU12</f>
        <v>41299317</v>
      </c>
      <c r="RY12" s="107"/>
      <c r="RZ12" s="98" t="s">
        <v>36</v>
      </c>
      <c r="SA12" s="105">
        <v>41563838</v>
      </c>
      <c r="SB12" s="105">
        <v>1446</v>
      </c>
      <c r="SC12" s="106">
        <v>0.39</v>
      </c>
      <c r="SD12" s="108">
        <f>SA12</f>
        <v>41563838</v>
      </c>
      <c r="SE12" s="107"/>
      <c r="SF12" s="98" t="s">
        <v>36</v>
      </c>
      <c r="SG12" s="105">
        <v>41516994</v>
      </c>
      <c r="SH12" s="105">
        <v>1453</v>
      </c>
      <c r="SI12" s="106">
        <v>0.51</v>
      </c>
      <c r="SJ12" s="108">
        <f>SG12</f>
        <v>41516994</v>
      </c>
      <c r="SK12" s="107"/>
      <c r="SL12" s="98" t="s">
        <v>36</v>
      </c>
      <c r="SM12" s="105">
        <v>41572697</v>
      </c>
      <c r="SN12" s="105">
        <v>1465</v>
      </c>
      <c r="SO12" s="106">
        <v>0.4</v>
      </c>
      <c r="SP12" s="108">
        <f>SM12</f>
        <v>41572697</v>
      </c>
      <c r="SQ12" s="107"/>
      <c r="SR12" s="98" t="s">
        <v>36</v>
      </c>
      <c r="SS12" s="105">
        <v>41255170</v>
      </c>
      <c r="ST12" s="105">
        <v>1478</v>
      </c>
      <c r="SU12" s="106">
        <v>0.54</v>
      </c>
      <c r="SV12" s="108">
        <f>SS12</f>
        <v>41255170</v>
      </c>
      <c r="SW12" s="107"/>
      <c r="SX12" s="98" t="s">
        <v>36</v>
      </c>
      <c r="SY12" s="105">
        <v>41286758</v>
      </c>
      <c r="SZ12" s="105">
        <v>1492</v>
      </c>
      <c r="TA12" s="106">
        <v>0.94</v>
      </c>
      <c r="TB12" s="108">
        <f>SY12</f>
        <v>41286758</v>
      </c>
      <c r="TC12" s="107"/>
      <c r="TD12" s="98" t="s">
        <v>36</v>
      </c>
      <c r="TE12" s="105">
        <v>39914681.299999997</v>
      </c>
      <c r="TF12" s="105">
        <v>1511</v>
      </c>
      <c r="TG12" s="106">
        <v>0.44</v>
      </c>
      <c r="TH12" s="108">
        <f>TE12</f>
        <v>39914681.299999997</v>
      </c>
      <c r="TI12" s="107"/>
      <c r="TJ12" s="98" t="s">
        <v>36</v>
      </c>
      <c r="TK12" s="105">
        <v>39185857.329999998</v>
      </c>
      <c r="TL12" s="105">
        <v>1529</v>
      </c>
      <c r="TM12" s="106">
        <v>1.63</v>
      </c>
      <c r="TN12" s="108">
        <f>TK12</f>
        <v>39185857.329999998</v>
      </c>
      <c r="TO12" s="107"/>
      <c r="TP12" s="98" t="s">
        <v>36</v>
      </c>
      <c r="TQ12" s="105">
        <v>41777803.210000001</v>
      </c>
      <c r="TR12" s="105">
        <v>1545</v>
      </c>
      <c r="TS12" s="106">
        <v>1.08</v>
      </c>
      <c r="TT12" s="108">
        <f>TQ12</f>
        <v>41777803.210000001</v>
      </c>
      <c r="TU12" s="107"/>
      <c r="TV12" s="98" t="s">
        <v>36</v>
      </c>
      <c r="TW12" s="105">
        <v>42584031.409999996</v>
      </c>
      <c r="TX12" s="105">
        <v>1556</v>
      </c>
      <c r="TY12" s="106">
        <v>0.12</v>
      </c>
      <c r="TZ12" s="108">
        <f>TW12</f>
        <v>42584031.409999996</v>
      </c>
      <c r="UA12" s="107"/>
      <c r="UB12" s="98" t="s">
        <v>36</v>
      </c>
      <c r="UC12" s="105">
        <v>42453862.340000004</v>
      </c>
      <c r="UD12" s="105">
        <v>1559</v>
      </c>
      <c r="UE12" s="106">
        <v>1.03E-2</v>
      </c>
      <c r="UF12" s="108">
        <f>UC12</f>
        <v>42453862.340000004</v>
      </c>
      <c r="UG12" s="107"/>
    </row>
    <row r="13" spans="1:553" x14ac:dyDescent="0.25">
      <c r="A13" s="76" t="s">
        <v>252</v>
      </c>
      <c r="B13" s="77" t="s">
        <v>4</v>
      </c>
      <c r="C13" s="76" t="s">
        <v>390</v>
      </c>
      <c r="D13" s="78" t="s">
        <v>36</v>
      </c>
      <c r="E13" s="79">
        <v>33079467</v>
      </c>
      <c r="F13" s="79">
        <v>1918</v>
      </c>
      <c r="G13" s="110">
        <v>4.6399999999999997</v>
      </c>
      <c r="H13" s="79">
        <f t="shared" si="0"/>
        <v>33079467</v>
      </c>
      <c r="I13" s="80" t="s">
        <v>35</v>
      </c>
      <c r="J13" s="81">
        <v>45529774</v>
      </c>
      <c r="K13" s="82">
        <v>2305</v>
      </c>
      <c r="L13" s="83">
        <v>1.7399999999999998</v>
      </c>
      <c r="M13" s="81">
        <f t="shared" si="1"/>
        <v>45529774</v>
      </c>
      <c r="N13" s="84" t="s">
        <v>35</v>
      </c>
      <c r="O13" s="85">
        <v>46094239</v>
      </c>
      <c r="P13" s="85">
        <v>2342</v>
      </c>
      <c r="Q13" s="85">
        <f t="shared" si="2"/>
        <v>46094239</v>
      </c>
      <c r="R13" s="86"/>
      <c r="S13" s="111" t="s">
        <v>35</v>
      </c>
      <c r="T13" s="88">
        <v>38493369</v>
      </c>
      <c r="U13" s="88">
        <v>2164</v>
      </c>
      <c r="V13" s="88">
        <f t="shared" si="3"/>
        <v>38493369</v>
      </c>
      <c r="W13" s="86"/>
      <c r="X13" s="89" t="s">
        <v>35</v>
      </c>
      <c r="Y13" s="88">
        <v>40268550</v>
      </c>
      <c r="Z13" s="88">
        <v>2111</v>
      </c>
      <c r="AA13" s="88">
        <f t="shared" si="4"/>
        <v>40268550</v>
      </c>
      <c r="AB13" s="86"/>
      <c r="AC13" s="89" t="s">
        <v>35</v>
      </c>
      <c r="AD13" s="88">
        <v>37694183</v>
      </c>
      <c r="AE13" s="88">
        <v>2036</v>
      </c>
      <c r="AF13" s="88">
        <f t="shared" si="5"/>
        <v>37694183</v>
      </c>
      <c r="AG13" s="86"/>
      <c r="AH13" s="90" t="s">
        <v>35</v>
      </c>
      <c r="AI13" s="88">
        <v>37523792</v>
      </c>
      <c r="AJ13" s="88">
        <v>2026</v>
      </c>
      <c r="AK13" s="88">
        <f t="shared" si="6"/>
        <v>37523792</v>
      </c>
      <c r="AL13" s="86"/>
      <c r="AM13" s="89" t="s">
        <v>35</v>
      </c>
      <c r="AN13" s="88">
        <v>36106801</v>
      </c>
      <c r="AO13" s="88">
        <v>2006</v>
      </c>
      <c r="AP13" s="91">
        <v>1.69</v>
      </c>
      <c r="AQ13" s="88">
        <f t="shared" si="7"/>
        <v>36106801</v>
      </c>
      <c r="AR13" s="88"/>
      <c r="AS13" s="89" t="s">
        <v>35</v>
      </c>
      <c r="AT13" s="88">
        <v>34355933</v>
      </c>
      <c r="AU13" s="88">
        <v>1955</v>
      </c>
      <c r="AV13" s="92">
        <v>0.43</v>
      </c>
      <c r="AW13" s="93">
        <f t="shared" si="8"/>
        <v>34355933</v>
      </c>
      <c r="AX13" s="89" t="s">
        <v>35</v>
      </c>
      <c r="AY13" s="88">
        <v>31835894</v>
      </c>
      <c r="AZ13" s="88">
        <v>1928</v>
      </c>
      <c r="BA13" s="94">
        <v>-0.77</v>
      </c>
      <c r="BB13" s="93">
        <f t="shared" si="9"/>
        <v>31835894</v>
      </c>
      <c r="BC13" s="89" t="s">
        <v>35</v>
      </c>
      <c r="BD13" s="95">
        <v>29711035.859999999</v>
      </c>
      <c r="BE13" s="94">
        <v>1890</v>
      </c>
      <c r="BF13" s="94">
        <v>0.16</v>
      </c>
      <c r="BG13" s="97">
        <f t="shared" ref="BG13:BG29" si="55">BD13</f>
        <v>29711035.859999999</v>
      </c>
      <c r="BH13" s="98" t="s">
        <v>36</v>
      </c>
      <c r="BI13" s="99">
        <v>28348324.34</v>
      </c>
      <c r="BJ13" s="100">
        <v>1866</v>
      </c>
      <c r="BK13" s="100">
        <v>0.47</v>
      </c>
      <c r="BL13" s="101">
        <f t="shared" si="10"/>
        <v>28348324.34</v>
      </c>
      <c r="BM13" s="102" t="s">
        <v>36</v>
      </c>
      <c r="BN13" s="99">
        <v>26909395</v>
      </c>
      <c r="BO13" s="99">
        <v>1840</v>
      </c>
      <c r="BP13" s="106">
        <v>0.48</v>
      </c>
      <c r="BQ13" s="104">
        <f t="shared" si="11"/>
        <v>26909395</v>
      </c>
      <c r="BR13" s="102" t="s">
        <v>36</v>
      </c>
      <c r="BS13" s="99">
        <v>24505914</v>
      </c>
      <c r="BT13" s="99">
        <v>1825</v>
      </c>
      <c r="BU13" s="106">
        <v>-0.51</v>
      </c>
      <c r="BV13" s="104">
        <f t="shared" si="12"/>
        <v>24505914</v>
      </c>
      <c r="BW13" s="98" t="s">
        <v>36</v>
      </c>
      <c r="BX13" s="105">
        <v>23804971</v>
      </c>
      <c r="BY13" s="105">
        <v>1801</v>
      </c>
      <c r="BZ13" s="106">
        <v>2.14</v>
      </c>
      <c r="CA13" s="104">
        <f t="shared" si="13"/>
        <v>23804971</v>
      </c>
      <c r="CB13" s="98" t="s">
        <v>36</v>
      </c>
      <c r="CC13" s="105">
        <v>22836465</v>
      </c>
      <c r="CD13" s="105">
        <v>1770</v>
      </c>
      <c r="CE13" s="106">
        <v>1</v>
      </c>
      <c r="CF13" s="104">
        <f t="shared" si="14"/>
        <v>22836465</v>
      </c>
      <c r="CG13" s="98" t="s">
        <v>36</v>
      </c>
      <c r="CH13" s="105">
        <v>22459116</v>
      </c>
      <c r="CI13" s="105">
        <v>1757</v>
      </c>
      <c r="CJ13" s="106">
        <v>1.45</v>
      </c>
      <c r="CK13" s="105">
        <f t="shared" si="15"/>
        <v>22459116</v>
      </c>
      <c r="CL13" s="98" t="s">
        <v>36</v>
      </c>
      <c r="CM13" s="105">
        <v>20055684</v>
      </c>
      <c r="CN13" s="105">
        <v>1728</v>
      </c>
      <c r="CO13" s="106">
        <v>0.54</v>
      </c>
      <c r="CP13" s="104">
        <f t="shared" si="16"/>
        <v>20055684</v>
      </c>
      <c r="CQ13" s="98" t="s">
        <v>36</v>
      </c>
      <c r="CR13" s="105">
        <v>19729339</v>
      </c>
      <c r="CS13" s="105">
        <v>1717</v>
      </c>
      <c r="CT13" s="106">
        <v>0.89</v>
      </c>
      <c r="CU13" s="104">
        <f t="shared" si="17"/>
        <v>19729339</v>
      </c>
      <c r="CV13" s="1" t="s">
        <v>36</v>
      </c>
      <c r="CW13" s="107">
        <v>19500866.93</v>
      </c>
      <c r="CX13" s="107">
        <v>1705</v>
      </c>
      <c r="CY13" s="18">
        <v>1.08</v>
      </c>
      <c r="CZ13" s="104">
        <f t="shared" si="18"/>
        <v>19500866.93</v>
      </c>
      <c r="DA13" s="105"/>
      <c r="DB13" s="1" t="s">
        <v>36</v>
      </c>
      <c r="DC13" s="107">
        <v>19168128</v>
      </c>
      <c r="DD13" s="107">
        <v>1689</v>
      </c>
      <c r="DE13" s="18">
        <v>0.83</v>
      </c>
      <c r="DF13" s="104">
        <f t="shared" si="19"/>
        <v>19168128</v>
      </c>
      <c r="DG13" s="1" t="s">
        <v>36</v>
      </c>
      <c r="DH13" s="107">
        <v>18949862</v>
      </c>
      <c r="DI13" s="107">
        <v>1679</v>
      </c>
      <c r="DJ13" s="18">
        <v>1.7</v>
      </c>
      <c r="DK13" s="104">
        <f t="shared" si="20"/>
        <v>18949862</v>
      </c>
      <c r="DL13" s="1" t="s">
        <v>36</v>
      </c>
      <c r="DM13" s="107">
        <v>22119896</v>
      </c>
      <c r="DN13" s="107">
        <v>1668</v>
      </c>
      <c r="DO13" s="18">
        <v>2.2400000000000002</v>
      </c>
      <c r="DP13" s="104">
        <f t="shared" si="21"/>
        <v>22119896</v>
      </c>
      <c r="DQ13" s="1" t="s">
        <v>36</v>
      </c>
      <c r="DR13" s="107">
        <v>22087945</v>
      </c>
      <c r="DS13" s="107">
        <v>1659</v>
      </c>
      <c r="DT13" s="18">
        <v>0.16</v>
      </c>
      <c r="DU13" s="104">
        <f t="shared" si="22"/>
        <v>22087945</v>
      </c>
      <c r="DV13" s="1" t="s">
        <v>36</v>
      </c>
      <c r="DW13" s="107">
        <v>20907364</v>
      </c>
      <c r="DX13" s="107">
        <v>1655</v>
      </c>
      <c r="DY13" s="18">
        <v>0.78</v>
      </c>
      <c r="DZ13" s="104">
        <f t="shared" si="23"/>
        <v>20907364</v>
      </c>
      <c r="EA13" s="1" t="s">
        <v>36</v>
      </c>
      <c r="EB13" s="107">
        <v>21629710</v>
      </c>
      <c r="EC13" s="107">
        <v>1649</v>
      </c>
      <c r="ED13" s="18">
        <v>1.05</v>
      </c>
      <c r="EE13" s="104">
        <f t="shared" si="24"/>
        <v>21629710</v>
      </c>
      <c r="EF13" s="1" t="s">
        <v>36</v>
      </c>
      <c r="EG13" s="107">
        <v>21490973</v>
      </c>
      <c r="EH13" s="107">
        <v>1647</v>
      </c>
      <c r="EI13" s="18">
        <v>0.74</v>
      </c>
      <c r="EJ13" s="104">
        <f t="shared" si="25"/>
        <v>21490973</v>
      </c>
      <c r="EK13" s="1" t="s">
        <v>36</v>
      </c>
      <c r="EL13" s="107">
        <v>21513874</v>
      </c>
      <c r="EM13" s="107">
        <v>1637</v>
      </c>
      <c r="EN13" s="18">
        <v>1.26</v>
      </c>
      <c r="EO13" s="104">
        <f t="shared" si="26"/>
        <v>21513874</v>
      </c>
      <c r="EP13" s="1" t="s">
        <v>36</v>
      </c>
      <c r="EQ13" s="107">
        <v>22416899</v>
      </c>
      <c r="ER13" s="107">
        <v>1629</v>
      </c>
      <c r="ES13" s="18">
        <v>1.49</v>
      </c>
      <c r="ET13" s="104">
        <f t="shared" si="27"/>
        <v>22416899</v>
      </c>
      <c r="EV13" s="98" t="s">
        <v>36</v>
      </c>
      <c r="EW13" s="105">
        <v>19334599</v>
      </c>
      <c r="EX13" s="105">
        <v>1616</v>
      </c>
      <c r="EY13" s="106">
        <v>0.66</v>
      </c>
      <c r="EZ13" s="104">
        <f t="shared" si="28"/>
        <v>19334599</v>
      </c>
      <c r="FB13" s="98" t="s">
        <v>36</v>
      </c>
      <c r="FC13" s="112">
        <v>19478793</v>
      </c>
      <c r="FD13" s="105">
        <v>1606</v>
      </c>
      <c r="FE13" s="106">
        <v>0.67</v>
      </c>
      <c r="FF13" s="104">
        <f t="shared" si="29"/>
        <v>19478793</v>
      </c>
      <c r="FH13" s="98" t="s">
        <v>36</v>
      </c>
      <c r="FI13" s="112">
        <v>15769016</v>
      </c>
      <c r="FJ13" s="105">
        <v>1603</v>
      </c>
      <c r="FK13" s="106">
        <v>0.17</v>
      </c>
      <c r="FL13" s="104">
        <f t="shared" si="30"/>
        <v>15769016</v>
      </c>
      <c r="FN13" s="98" t="s">
        <v>36</v>
      </c>
      <c r="FO13" s="112">
        <v>14972984</v>
      </c>
      <c r="FP13" s="105">
        <v>1592</v>
      </c>
      <c r="FQ13" s="106">
        <v>1.53</v>
      </c>
      <c r="FR13" s="104">
        <f t="shared" si="31"/>
        <v>14972984</v>
      </c>
      <c r="FT13" s="98" t="s">
        <v>36</v>
      </c>
      <c r="FU13" s="112">
        <v>14992125</v>
      </c>
      <c r="FV13" s="105">
        <v>1585</v>
      </c>
      <c r="FW13" s="106">
        <v>1.26</v>
      </c>
      <c r="FX13" s="104">
        <f t="shared" si="32"/>
        <v>14992125</v>
      </c>
      <c r="FZ13" s="98" t="s">
        <v>36</v>
      </c>
      <c r="GA13" s="112">
        <v>15703901</v>
      </c>
      <c r="GB13" s="105">
        <v>1578</v>
      </c>
      <c r="GC13" s="106">
        <v>0.73</v>
      </c>
      <c r="GD13" s="104">
        <f t="shared" si="33"/>
        <v>15703901</v>
      </c>
      <c r="GF13" s="98" t="s">
        <v>36</v>
      </c>
      <c r="GG13" s="112">
        <v>15695119</v>
      </c>
      <c r="GH13" s="105">
        <v>1573</v>
      </c>
      <c r="GI13" s="106">
        <v>1.19</v>
      </c>
      <c r="GJ13" s="104">
        <f t="shared" si="34"/>
        <v>15695119</v>
      </c>
      <c r="GL13" s="98" t="s">
        <v>36</v>
      </c>
      <c r="GM13" s="112">
        <v>15649610</v>
      </c>
      <c r="GN13" s="105">
        <v>1567</v>
      </c>
      <c r="GO13" s="106">
        <v>1.25</v>
      </c>
      <c r="GP13" s="104">
        <f t="shared" si="35"/>
        <v>15649610</v>
      </c>
      <c r="GR13" s="98" t="s">
        <v>36</v>
      </c>
      <c r="GS13" s="112">
        <v>15218047</v>
      </c>
      <c r="GT13" s="105">
        <v>1560</v>
      </c>
      <c r="GU13" s="106">
        <v>1.73</v>
      </c>
      <c r="GV13" s="104">
        <f t="shared" si="36"/>
        <v>15218047</v>
      </c>
      <c r="GX13" s="98" t="s">
        <v>36</v>
      </c>
      <c r="GY13" s="112">
        <v>15175703</v>
      </c>
      <c r="GZ13" s="105">
        <v>1558</v>
      </c>
      <c r="HA13" s="106">
        <v>2.2000000000000002</v>
      </c>
      <c r="HB13" s="108">
        <f t="shared" si="37"/>
        <v>15175703</v>
      </c>
      <c r="HD13" s="98" t="s">
        <v>36</v>
      </c>
      <c r="HE13" s="112">
        <v>15266241.300000001</v>
      </c>
      <c r="HF13" s="105">
        <v>1553</v>
      </c>
      <c r="HG13" s="106">
        <v>1.18</v>
      </c>
      <c r="HH13" s="108">
        <f t="shared" si="38"/>
        <v>15266241.300000001</v>
      </c>
      <c r="HJ13" s="98" t="s">
        <v>36</v>
      </c>
      <c r="HK13" s="112">
        <v>15294710</v>
      </c>
      <c r="HL13" s="105">
        <v>1553</v>
      </c>
      <c r="HM13" s="106">
        <v>1.67</v>
      </c>
      <c r="HN13" s="108">
        <f t="shared" si="39"/>
        <v>15294710</v>
      </c>
      <c r="HP13" s="98" t="s">
        <v>36</v>
      </c>
      <c r="HQ13" s="112">
        <v>15157016</v>
      </c>
      <c r="HR13" s="105">
        <v>1543</v>
      </c>
      <c r="HS13" s="106">
        <v>1.87</v>
      </c>
      <c r="HT13" s="108">
        <f t="shared" si="40"/>
        <v>15157016</v>
      </c>
      <c r="HV13" s="98" t="s">
        <v>36</v>
      </c>
      <c r="HW13" s="112">
        <v>14275489</v>
      </c>
      <c r="HX13" s="105">
        <v>1536</v>
      </c>
      <c r="HY13" s="106">
        <v>0.8</v>
      </c>
      <c r="HZ13" s="108">
        <f t="shared" si="41"/>
        <v>14275489</v>
      </c>
      <c r="IB13" s="98" t="s">
        <v>36</v>
      </c>
      <c r="IC13" s="112">
        <v>14189981</v>
      </c>
      <c r="ID13" s="105">
        <v>1326</v>
      </c>
      <c r="IE13" s="106">
        <v>0.86</v>
      </c>
      <c r="IF13" s="109">
        <f t="shared" si="42"/>
        <v>14189981</v>
      </c>
      <c r="IH13" s="98" t="s">
        <v>36</v>
      </c>
      <c r="II13" s="112">
        <v>15124422</v>
      </c>
      <c r="IJ13" s="105">
        <v>1314</v>
      </c>
      <c r="IK13" s="106">
        <v>1.61</v>
      </c>
      <c r="IL13" s="108">
        <f t="shared" si="43"/>
        <v>15124422</v>
      </c>
      <c r="IN13" s="98" t="s">
        <v>36</v>
      </c>
      <c r="IO13" s="112">
        <v>14093985</v>
      </c>
      <c r="IP13" s="105">
        <v>1302</v>
      </c>
      <c r="IQ13" s="106">
        <v>1.05</v>
      </c>
      <c r="IR13" s="108">
        <f t="shared" si="44"/>
        <v>14093985</v>
      </c>
      <c r="IT13" s="98" t="s">
        <v>36</v>
      </c>
      <c r="IU13" s="112">
        <v>13730688</v>
      </c>
      <c r="IV13" s="105">
        <v>1297</v>
      </c>
      <c r="IW13" s="106">
        <v>1.99</v>
      </c>
      <c r="IX13" s="108">
        <f t="shared" si="45"/>
        <v>13730688</v>
      </c>
      <c r="IZ13" s="98" t="s">
        <v>36</v>
      </c>
      <c r="JA13" s="112">
        <v>13378246</v>
      </c>
      <c r="JB13" s="105">
        <v>1295</v>
      </c>
      <c r="JC13" s="106">
        <v>0.82</v>
      </c>
      <c r="JD13" s="108">
        <f t="shared" si="46"/>
        <v>13378246</v>
      </c>
      <c r="JF13" s="98" t="s">
        <v>36</v>
      </c>
      <c r="JG13" s="112">
        <v>13232254</v>
      </c>
      <c r="JH13" s="105">
        <v>1288</v>
      </c>
      <c r="JI13" s="106">
        <v>1.64</v>
      </c>
      <c r="JJ13" s="108">
        <f t="shared" si="47"/>
        <v>13232254</v>
      </c>
      <c r="JL13" s="98" t="s">
        <v>36</v>
      </c>
      <c r="JM13" s="112">
        <v>14778110</v>
      </c>
      <c r="JN13" s="105">
        <v>1288</v>
      </c>
      <c r="JO13" s="106">
        <v>1.71</v>
      </c>
      <c r="JP13" s="108">
        <f t="shared" si="48"/>
        <v>14778110</v>
      </c>
      <c r="JR13" s="98" t="s">
        <v>36</v>
      </c>
      <c r="JS13" s="112">
        <v>15049387</v>
      </c>
      <c r="JT13" s="105">
        <v>1282</v>
      </c>
      <c r="JU13" s="106">
        <v>1.55</v>
      </c>
      <c r="JV13" s="108">
        <f t="shared" si="49"/>
        <v>15049387</v>
      </c>
      <c r="JX13" s="98" t="s">
        <v>36</v>
      </c>
      <c r="JY13" s="112">
        <v>14440757</v>
      </c>
      <c r="JZ13" s="105">
        <v>1283</v>
      </c>
      <c r="KA13" s="106">
        <v>1.49</v>
      </c>
      <c r="KB13" s="108">
        <f t="shared" si="50"/>
        <v>14440757</v>
      </c>
      <c r="KD13" s="98" t="s">
        <v>36</v>
      </c>
      <c r="KE13" s="112">
        <v>14008654</v>
      </c>
      <c r="KF13" s="105">
        <v>1279</v>
      </c>
      <c r="KG13" s="106">
        <v>2.79</v>
      </c>
      <c r="KH13" s="108">
        <f t="shared" si="51"/>
        <v>14008654</v>
      </c>
      <c r="KJ13" s="98" t="s">
        <v>36</v>
      </c>
      <c r="KK13" s="112">
        <v>13377249</v>
      </c>
      <c r="KL13" s="105">
        <v>1271</v>
      </c>
      <c r="KM13" s="106">
        <v>1.47</v>
      </c>
      <c r="KN13" s="108">
        <f t="shared" ref="KN13:KN28" si="56">KK13</f>
        <v>13377249</v>
      </c>
      <c r="KP13" s="98" t="s">
        <v>36</v>
      </c>
      <c r="KQ13" s="112">
        <v>13537303</v>
      </c>
      <c r="KR13" s="105">
        <v>1270</v>
      </c>
      <c r="KS13" s="106">
        <v>4.76</v>
      </c>
      <c r="KT13" s="108">
        <f t="shared" si="52"/>
        <v>13537303</v>
      </c>
      <c r="KV13" s="98" t="s">
        <v>36</v>
      </c>
      <c r="KW13" s="112">
        <v>13680791</v>
      </c>
      <c r="KX13" s="105">
        <v>1266</v>
      </c>
      <c r="KY13" s="106">
        <v>1.71</v>
      </c>
      <c r="KZ13" s="108">
        <f t="shared" si="53"/>
        <v>13680791</v>
      </c>
      <c r="LB13" s="98" t="s">
        <v>36</v>
      </c>
      <c r="LC13" s="112">
        <v>13852021</v>
      </c>
      <c r="LD13" s="105">
        <v>1260</v>
      </c>
      <c r="LE13" s="106">
        <v>2.29</v>
      </c>
      <c r="LF13" s="108">
        <f t="shared" si="54"/>
        <v>13852021</v>
      </c>
      <c r="LH13" s="98" t="s">
        <v>36</v>
      </c>
      <c r="LI13" s="112">
        <v>13898915</v>
      </c>
      <c r="LJ13" s="105">
        <v>1256</v>
      </c>
      <c r="LK13" s="106">
        <v>2.94</v>
      </c>
      <c r="LL13" s="108">
        <f t="shared" ref="LL13:LL25" si="57">LI13</f>
        <v>13898915</v>
      </c>
      <c r="LN13" s="98" t="s">
        <v>36</v>
      </c>
      <c r="LO13" s="112">
        <v>15575806</v>
      </c>
      <c r="LP13" s="105">
        <v>1255</v>
      </c>
      <c r="LQ13" s="106">
        <v>2.9</v>
      </c>
      <c r="LR13" s="108">
        <f t="shared" ref="LR13" si="58">LO13</f>
        <v>15575806</v>
      </c>
      <c r="LT13" s="98" t="s">
        <v>36</v>
      </c>
      <c r="LU13" s="112">
        <v>16810963</v>
      </c>
      <c r="LV13" s="105">
        <v>1254</v>
      </c>
      <c r="LW13" s="106">
        <v>1.66</v>
      </c>
      <c r="LX13" s="108">
        <f t="shared" ref="LX13" si="59">LU13</f>
        <v>16810963</v>
      </c>
      <c r="LZ13" s="98" t="s">
        <v>36</v>
      </c>
      <c r="MA13" s="112">
        <v>19413098</v>
      </c>
      <c r="MB13" s="105">
        <v>1256</v>
      </c>
      <c r="MC13" s="106">
        <v>1.31</v>
      </c>
      <c r="MD13" s="108">
        <f t="shared" ref="MD13" si="60">MA13</f>
        <v>19413098</v>
      </c>
      <c r="MF13" s="98" t="s">
        <v>36</v>
      </c>
      <c r="MG13" s="112">
        <v>19482562</v>
      </c>
      <c r="MH13" s="105">
        <v>1252</v>
      </c>
      <c r="MI13" s="106">
        <v>1.55</v>
      </c>
      <c r="MJ13" s="108">
        <f t="shared" ref="MJ13" si="61">MG13</f>
        <v>19482562</v>
      </c>
      <c r="MK13" s="107">
        <f>MH12+MH13+MH17+MH18+MH20+MH21+MH22+MH23+MH24+MH28+MH35+MH37+MH38+MH41+MH42+MH44+MH45+MH57</f>
        <v>45221</v>
      </c>
      <c r="ML13" s="98" t="s">
        <v>36</v>
      </c>
      <c r="MM13" s="112">
        <v>20268707</v>
      </c>
      <c r="MN13" s="105">
        <v>1248</v>
      </c>
      <c r="MO13" s="106">
        <v>1.85</v>
      </c>
      <c r="MP13" s="108">
        <f t="shared" ref="MP13" si="62">MM13</f>
        <v>20268707</v>
      </c>
      <c r="MQ13" s="107"/>
      <c r="MR13" s="98" t="s">
        <v>36</v>
      </c>
      <c r="MS13" s="112">
        <v>20975215</v>
      </c>
      <c r="MT13" s="105">
        <v>1245</v>
      </c>
      <c r="MU13" s="106">
        <v>3.71</v>
      </c>
      <c r="MV13" s="108">
        <f t="shared" ref="MV13" si="63">MS13</f>
        <v>20975215</v>
      </c>
      <c r="MW13" s="107"/>
      <c r="MX13" s="98" t="s">
        <v>36</v>
      </c>
      <c r="MY13" s="112">
        <v>21668024</v>
      </c>
      <c r="MZ13" s="105">
        <v>1250</v>
      </c>
      <c r="NA13" s="106">
        <v>1.2</v>
      </c>
      <c r="NB13" s="108">
        <f t="shared" ref="NB13" si="64">MY13</f>
        <v>21668024</v>
      </c>
      <c r="NC13" s="107"/>
      <c r="ND13" s="98" t="s">
        <v>36</v>
      </c>
      <c r="NE13" s="112">
        <v>22077619</v>
      </c>
      <c r="NF13" s="105">
        <v>1254</v>
      </c>
      <c r="NG13" s="106">
        <v>1.02</v>
      </c>
      <c r="NH13" s="108">
        <f t="shared" ref="NH13" si="65">NE13</f>
        <v>22077619</v>
      </c>
      <c r="NI13" s="107"/>
      <c r="NJ13" s="98" t="s">
        <v>36</v>
      </c>
      <c r="NK13" s="112">
        <v>22483708</v>
      </c>
      <c r="NL13" s="105">
        <v>1251</v>
      </c>
      <c r="NM13" s="106">
        <v>2.74</v>
      </c>
      <c r="NN13" s="108">
        <f t="shared" ref="NN13" si="66">NK13</f>
        <v>22483708</v>
      </c>
      <c r="NO13" s="107"/>
      <c r="NP13" s="98" t="s">
        <v>36</v>
      </c>
      <c r="NQ13" s="112">
        <v>22794927</v>
      </c>
      <c r="NR13" s="105">
        <v>1256</v>
      </c>
      <c r="NS13" s="106">
        <v>2.04</v>
      </c>
      <c r="NT13" s="108">
        <f t="shared" ref="NT13" si="67">NQ13</f>
        <v>22794927</v>
      </c>
      <c r="NU13" s="107"/>
      <c r="NV13" s="98" t="s">
        <v>36</v>
      </c>
      <c r="NW13" s="112">
        <v>22732454</v>
      </c>
      <c r="NX13" s="105">
        <v>1255</v>
      </c>
      <c r="NY13" s="106">
        <v>1.34</v>
      </c>
      <c r="NZ13" s="108">
        <f t="shared" ref="NZ13" si="68">NW13</f>
        <v>22732454</v>
      </c>
      <c r="OA13" s="107"/>
      <c r="OB13" s="98" t="s">
        <v>36</v>
      </c>
      <c r="OC13" s="112">
        <v>23172572</v>
      </c>
      <c r="OD13" s="105">
        <v>1258</v>
      </c>
      <c r="OE13" s="106">
        <v>4.1100000000000003</v>
      </c>
      <c r="OF13" s="108">
        <f t="shared" ref="OF13" si="69">OC13</f>
        <v>23172572</v>
      </c>
      <c r="OG13" s="107"/>
      <c r="OH13" s="98" t="s">
        <v>36</v>
      </c>
      <c r="OI13" s="105">
        <v>23415146</v>
      </c>
      <c r="OJ13" s="105">
        <v>1265</v>
      </c>
      <c r="OK13" s="106">
        <v>2.46</v>
      </c>
      <c r="OL13" s="108">
        <f t="shared" ref="OL13" si="70">OI13</f>
        <v>23415146</v>
      </c>
      <c r="OM13" s="107"/>
      <c r="ON13" s="98" t="s">
        <v>36</v>
      </c>
      <c r="OO13" s="105">
        <v>23619582</v>
      </c>
      <c r="OP13" s="105">
        <v>1268</v>
      </c>
      <c r="OQ13" s="106">
        <v>1.93</v>
      </c>
      <c r="OR13" s="108">
        <f t="shared" ref="OR13" si="71">OO13</f>
        <v>23619582</v>
      </c>
      <c r="OS13" s="107"/>
      <c r="OT13" s="98" t="s">
        <v>36</v>
      </c>
      <c r="OU13" s="105">
        <v>24437482</v>
      </c>
      <c r="OV13" s="105">
        <v>1282</v>
      </c>
      <c r="OW13" s="106">
        <v>1.61</v>
      </c>
      <c r="OX13" s="108">
        <f t="shared" ref="OX13" si="72">OU13</f>
        <v>24437482</v>
      </c>
      <c r="OY13" s="107"/>
      <c r="OZ13" s="98" t="s">
        <v>36</v>
      </c>
      <c r="PA13" s="105">
        <v>25830732</v>
      </c>
      <c r="PB13" s="105">
        <v>1290</v>
      </c>
      <c r="PC13" s="106">
        <v>1.45</v>
      </c>
      <c r="PD13" s="108">
        <f t="shared" ref="PD13" si="73">PA13</f>
        <v>25830732</v>
      </c>
      <c r="PE13" s="107"/>
      <c r="PF13" s="98" t="s">
        <v>36</v>
      </c>
      <c r="PG13" s="105">
        <v>27122530</v>
      </c>
      <c r="PH13" s="105">
        <v>1299</v>
      </c>
      <c r="PI13" s="106">
        <v>3.04</v>
      </c>
      <c r="PJ13" s="108">
        <f t="shared" ref="PJ13" si="74">PG13</f>
        <v>27122530</v>
      </c>
      <c r="PK13" s="107"/>
      <c r="PL13" s="98" t="s">
        <v>36</v>
      </c>
      <c r="PM13" s="105">
        <v>27371177</v>
      </c>
      <c r="PN13" s="105">
        <v>1309</v>
      </c>
      <c r="PO13" s="106">
        <v>1.44</v>
      </c>
      <c r="PP13" s="108">
        <f t="shared" ref="PP13" si="75">PM13</f>
        <v>27371177</v>
      </c>
      <c r="PQ13" s="107"/>
      <c r="PR13" s="98" t="s">
        <v>36</v>
      </c>
      <c r="PS13" s="105">
        <v>25320037</v>
      </c>
      <c r="PT13" s="105">
        <v>1326</v>
      </c>
      <c r="PU13" s="106">
        <v>1.23</v>
      </c>
      <c r="PV13" s="108">
        <f t="shared" ref="PV13" si="76">PS13</f>
        <v>25320037</v>
      </c>
      <c r="PW13" s="107"/>
      <c r="PX13" s="98" t="s">
        <v>36</v>
      </c>
      <c r="PY13" s="105">
        <v>25894885</v>
      </c>
      <c r="PZ13" s="105">
        <v>1353</v>
      </c>
      <c r="QA13" s="106">
        <v>2.79</v>
      </c>
      <c r="QB13" s="108">
        <f t="shared" ref="QB13" si="77">PY13</f>
        <v>25894885</v>
      </c>
      <c r="QC13" s="107"/>
      <c r="QD13" s="98" t="s">
        <v>36</v>
      </c>
      <c r="QE13" s="105">
        <v>26018966</v>
      </c>
      <c r="QF13" s="105">
        <v>1374</v>
      </c>
      <c r="QG13" s="106">
        <v>1.39</v>
      </c>
      <c r="QH13" s="108">
        <f t="shared" ref="QH13" si="78">QE13</f>
        <v>26018966</v>
      </c>
      <c r="QI13" s="107"/>
      <c r="QJ13" s="98" t="s">
        <v>36</v>
      </c>
      <c r="QK13" s="105">
        <v>30748074</v>
      </c>
      <c r="QL13" s="105">
        <v>1412</v>
      </c>
      <c r="QM13" s="106">
        <v>1.56</v>
      </c>
      <c r="QN13" s="108">
        <f t="shared" ref="QN13" si="79">QK13</f>
        <v>30748074</v>
      </c>
      <c r="QO13" s="107"/>
      <c r="QP13" s="98" t="s">
        <v>36</v>
      </c>
      <c r="QQ13" s="105">
        <v>31996588</v>
      </c>
      <c r="QR13" s="105">
        <v>1448</v>
      </c>
      <c r="QS13" s="106">
        <v>1.1499999999999999</v>
      </c>
      <c r="QT13" s="108">
        <f t="shared" ref="QT13" si="80">QQ13</f>
        <v>31996588</v>
      </c>
      <c r="QU13" s="107"/>
      <c r="QV13" s="98" t="s">
        <v>36</v>
      </c>
      <c r="QW13" s="105">
        <v>33273217</v>
      </c>
      <c r="QX13" s="105">
        <v>1485</v>
      </c>
      <c r="QY13" s="106">
        <v>1.82</v>
      </c>
      <c r="QZ13" s="108">
        <f t="shared" ref="QZ13" si="81">QW13</f>
        <v>33273217</v>
      </c>
      <c r="RA13" s="107"/>
      <c r="RB13" s="98" t="s">
        <v>36</v>
      </c>
      <c r="RC13" s="105">
        <v>35082031</v>
      </c>
      <c r="RD13" s="105">
        <v>1530</v>
      </c>
      <c r="RE13" s="106">
        <v>0.47</v>
      </c>
      <c r="RF13" s="108">
        <f t="shared" ref="RF13" si="82">RC13</f>
        <v>35082031</v>
      </c>
      <c r="RG13" s="107"/>
      <c r="RH13" s="98" t="s">
        <v>36</v>
      </c>
      <c r="RI13" s="105">
        <v>38172583</v>
      </c>
      <c r="RJ13" s="105">
        <v>1570</v>
      </c>
      <c r="RK13" s="106">
        <v>0.56000000000000005</v>
      </c>
      <c r="RL13" s="108">
        <f t="shared" ref="RL13" si="83">RI13</f>
        <v>38172583</v>
      </c>
      <c r="RM13" s="107"/>
      <c r="RN13" s="98" t="s">
        <v>36</v>
      </c>
      <c r="RO13" s="105">
        <v>39471268</v>
      </c>
      <c r="RP13" s="105">
        <v>1617</v>
      </c>
      <c r="RQ13" s="106">
        <v>0.81</v>
      </c>
      <c r="RR13" s="108">
        <f t="shared" ref="RR13" si="84">RO13</f>
        <v>39471268</v>
      </c>
      <c r="RS13" s="107"/>
      <c r="RT13" s="98" t="s">
        <v>36</v>
      </c>
      <c r="RU13" s="105">
        <v>41323525</v>
      </c>
      <c r="RV13" s="105">
        <v>1660</v>
      </c>
      <c r="RW13" s="106">
        <v>0.64</v>
      </c>
      <c r="RX13" s="108">
        <f t="shared" ref="RX13" si="85">RU13</f>
        <v>41323525</v>
      </c>
      <c r="RY13" s="107"/>
      <c r="RZ13" s="98" t="s">
        <v>36</v>
      </c>
      <c r="SA13" s="105">
        <v>42890715</v>
      </c>
      <c r="SB13" s="105">
        <v>1691</v>
      </c>
      <c r="SC13" s="106">
        <v>1.76</v>
      </c>
      <c r="SD13" s="108">
        <f t="shared" ref="SD13" si="86">SA13</f>
        <v>42890715</v>
      </c>
      <c r="SE13" s="107"/>
      <c r="SF13" s="98" t="s">
        <v>36</v>
      </c>
      <c r="SG13" s="105">
        <v>44343953</v>
      </c>
      <c r="SH13" s="105">
        <v>1743</v>
      </c>
      <c r="SI13" s="106">
        <v>0.53</v>
      </c>
      <c r="SJ13" s="108">
        <f t="shared" ref="SJ13" si="87">SG13</f>
        <v>44343953</v>
      </c>
      <c r="SK13" s="107"/>
      <c r="SL13" s="98" t="s">
        <v>36</v>
      </c>
      <c r="SM13" s="105">
        <v>44190623</v>
      </c>
      <c r="SN13" s="105">
        <v>1762</v>
      </c>
      <c r="SO13" s="106">
        <v>1.47</v>
      </c>
      <c r="SP13" s="108">
        <f t="shared" ref="SP13" si="88">SM13</f>
        <v>44190623</v>
      </c>
      <c r="SQ13" s="107"/>
      <c r="SR13" s="98" t="s">
        <v>36</v>
      </c>
      <c r="SS13" s="105">
        <v>45926972</v>
      </c>
      <c r="ST13" s="105">
        <v>1811</v>
      </c>
      <c r="SU13" s="106">
        <v>0.44</v>
      </c>
      <c r="SV13" s="108">
        <f t="shared" ref="SV13" si="89">SS13</f>
        <v>45926972</v>
      </c>
      <c r="SW13" s="107"/>
      <c r="SX13" s="98" t="s">
        <v>36</v>
      </c>
      <c r="SY13" s="105">
        <v>46559488</v>
      </c>
      <c r="SZ13" s="105">
        <v>1848</v>
      </c>
      <c r="TA13" s="106">
        <v>0.56000000000000005</v>
      </c>
      <c r="TB13" s="108">
        <f t="shared" ref="TB13" si="90">SY13</f>
        <v>46559488</v>
      </c>
      <c r="TC13" s="107"/>
      <c r="TD13" s="98" t="s">
        <v>36</v>
      </c>
      <c r="TE13" s="105">
        <v>43736594.969999999</v>
      </c>
      <c r="TF13" s="105">
        <v>1882</v>
      </c>
      <c r="TG13" s="106">
        <v>0.56000000000000005</v>
      </c>
      <c r="TH13" s="108">
        <f t="shared" ref="TH13" si="91">TE13</f>
        <v>43736594.969999999</v>
      </c>
      <c r="TI13" s="107"/>
      <c r="TJ13" s="98" t="s">
        <v>36</v>
      </c>
      <c r="TK13" s="105">
        <v>43290705.880000003</v>
      </c>
      <c r="TL13" s="105">
        <v>1903</v>
      </c>
      <c r="TM13" s="106">
        <v>0.49</v>
      </c>
      <c r="TN13" s="108">
        <f t="shared" ref="TN13" si="92">TK13</f>
        <v>43290705.880000003</v>
      </c>
      <c r="TO13" s="107"/>
      <c r="TP13" s="98" t="s">
        <v>36</v>
      </c>
      <c r="TQ13" s="105">
        <v>41731935.509999998</v>
      </c>
      <c r="TR13" s="105">
        <v>1918</v>
      </c>
      <c r="TS13" s="106">
        <v>1.1399999999999999</v>
      </c>
      <c r="TT13" s="108">
        <f t="shared" ref="TT13" si="93">TQ13</f>
        <v>41731935.509999998</v>
      </c>
      <c r="TU13" s="107"/>
      <c r="TV13" s="98" t="s">
        <v>36</v>
      </c>
      <c r="TW13" s="105">
        <v>41812098.460000001</v>
      </c>
      <c r="TX13" s="105">
        <v>1936</v>
      </c>
      <c r="TY13" s="106">
        <v>1.19</v>
      </c>
      <c r="TZ13" s="108">
        <f t="shared" ref="TZ13" si="94">TW13</f>
        <v>41812098.460000001</v>
      </c>
      <c r="UA13" s="107"/>
      <c r="UB13" s="98" t="s">
        <v>36</v>
      </c>
      <c r="UC13" s="105">
        <v>41074328.880000003</v>
      </c>
      <c r="UD13" s="105">
        <v>1943</v>
      </c>
      <c r="UE13" s="106">
        <v>1.0999999999999999E-2</v>
      </c>
      <c r="UF13" s="108">
        <f t="shared" ref="UF13" si="95">UC13</f>
        <v>41074328.880000003</v>
      </c>
      <c r="UG13" s="107"/>
    </row>
    <row r="14" spans="1:553" x14ac:dyDescent="0.25">
      <c r="A14" s="76" t="s">
        <v>251</v>
      </c>
      <c r="B14" s="77" t="s">
        <v>4</v>
      </c>
      <c r="C14" s="76" t="s">
        <v>5</v>
      </c>
      <c r="D14" s="78" t="s">
        <v>36</v>
      </c>
      <c r="E14" s="79">
        <v>31061462</v>
      </c>
      <c r="F14" s="79">
        <v>661</v>
      </c>
      <c r="G14" s="110">
        <v>4.93</v>
      </c>
      <c r="H14" s="79">
        <f t="shared" si="0"/>
        <v>31061462</v>
      </c>
      <c r="I14" s="80" t="s">
        <v>35</v>
      </c>
      <c r="J14" s="81">
        <v>35421624</v>
      </c>
      <c r="K14" s="82">
        <v>703</v>
      </c>
      <c r="L14" s="83">
        <v>1.4000000000000001</v>
      </c>
      <c r="M14" s="81">
        <f t="shared" si="1"/>
        <v>35421624</v>
      </c>
      <c r="N14" s="84" t="s">
        <v>35</v>
      </c>
      <c r="O14" s="85">
        <v>37018452</v>
      </c>
      <c r="P14" s="85">
        <v>687</v>
      </c>
      <c r="Q14" s="85">
        <f t="shared" si="2"/>
        <v>37018452</v>
      </c>
      <c r="R14" s="86"/>
      <c r="S14" s="89" t="s">
        <v>35</v>
      </c>
      <c r="T14" s="88">
        <v>33070897</v>
      </c>
      <c r="U14" s="88">
        <v>632</v>
      </c>
      <c r="V14" s="88">
        <f t="shared" si="3"/>
        <v>33070897</v>
      </c>
      <c r="W14" s="86"/>
      <c r="X14" s="89" t="s">
        <v>35</v>
      </c>
      <c r="Y14" s="88">
        <v>33358869</v>
      </c>
      <c r="Z14" s="88">
        <v>615</v>
      </c>
      <c r="AA14" s="88">
        <f t="shared" si="4"/>
        <v>33358869</v>
      </c>
      <c r="AB14" s="86"/>
      <c r="AC14" s="89" t="s">
        <v>35</v>
      </c>
      <c r="AD14" s="88">
        <v>27964252</v>
      </c>
      <c r="AE14" s="88">
        <v>593</v>
      </c>
      <c r="AF14" s="88">
        <f t="shared" si="5"/>
        <v>27964252</v>
      </c>
      <c r="AG14" s="86"/>
      <c r="AH14" s="90" t="s">
        <v>34</v>
      </c>
      <c r="AI14" s="88">
        <v>27562364</v>
      </c>
      <c r="AJ14" s="88">
        <v>588</v>
      </c>
      <c r="AK14" s="88">
        <f t="shared" si="6"/>
        <v>27562364</v>
      </c>
      <c r="AL14" s="86"/>
      <c r="AM14" s="89" t="s">
        <v>35</v>
      </c>
      <c r="AN14" s="88">
        <v>26274085</v>
      </c>
      <c r="AO14" s="88">
        <v>584</v>
      </c>
      <c r="AP14" s="91">
        <v>1.71</v>
      </c>
      <c r="AQ14" s="88">
        <f t="shared" si="7"/>
        <v>26274085</v>
      </c>
      <c r="AR14" s="88"/>
      <c r="AS14" s="89" t="s">
        <v>35</v>
      </c>
      <c r="AT14" s="88">
        <v>25669534</v>
      </c>
      <c r="AU14" s="88">
        <v>574</v>
      </c>
      <c r="AV14" s="92">
        <v>0.16</v>
      </c>
      <c r="AW14" s="93">
        <f t="shared" si="8"/>
        <v>25669534</v>
      </c>
      <c r="AX14" s="89" t="s">
        <v>35</v>
      </c>
      <c r="AY14" s="88">
        <v>22524000</v>
      </c>
      <c r="AZ14" s="88">
        <v>574</v>
      </c>
      <c r="BA14" s="94">
        <v>-0.37</v>
      </c>
      <c r="BB14" s="93">
        <f t="shared" si="9"/>
        <v>22524000</v>
      </c>
      <c r="BC14" s="89" t="s">
        <v>35</v>
      </c>
      <c r="BD14" s="95">
        <v>20913593.629999999</v>
      </c>
      <c r="BE14" s="94">
        <v>559</v>
      </c>
      <c r="BF14" s="113">
        <v>-0.17</v>
      </c>
      <c r="BG14" s="97">
        <f t="shared" si="55"/>
        <v>20913593.629999999</v>
      </c>
      <c r="BH14" s="98" t="s">
        <v>36</v>
      </c>
      <c r="BI14" s="99">
        <v>20489780.280000001</v>
      </c>
      <c r="BJ14" s="99">
        <v>553</v>
      </c>
      <c r="BK14" s="100">
        <v>1.29</v>
      </c>
      <c r="BL14" s="101">
        <f t="shared" si="10"/>
        <v>20489780.280000001</v>
      </c>
      <c r="BM14" s="102" t="s">
        <v>36</v>
      </c>
      <c r="BN14" s="99">
        <v>18535108</v>
      </c>
      <c r="BO14" s="99">
        <v>549</v>
      </c>
      <c r="BP14" s="106">
        <v>-0.19</v>
      </c>
      <c r="BQ14" s="104">
        <f t="shared" si="11"/>
        <v>18535108</v>
      </c>
      <c r="BR14" s="102" t="s">
        <v>36</v>
      </c>
      <c r="BS14" s="99">
        <v>16784724</v>
      </c>
      <c r="BT14" s="99">
        <v>547</v>
      </c>
      <c r="BU14" s="106">
        <v>0.31</v>
      </c>
      <c r="BV14" s="104">
        <f t="shared" si="12"/>
        <v>16784724</v>
      </c>
      <c r="BW14" s="98" t="s">
        <v>36</v>
      </c>
      <c r="BX14" s="105">
        <v>13693399</v>
      </c>
      <c r="BY14" s="105">
        <v>541</v>
      </c>
      <c r="BZ14" s="106">
        <v>1.0900000000000001</v>
      </c>
      <c r="CA14" s="104">
        <f t="shared" si="13"/>
        <v>13693399</v>
      </c>
      <c r="CB14" s="98" t="s">
        <v>36</v>
      </c>
      <c r="CC14" s="105">
        <v>13241804</v>
      </c>
      <c r="CD14" s="105">
        <v>531</v>
      </c>
      <c r="CE14" s="106">
        <v>1.81</v>
      </c>
      <c r="CF14" s="104">
        <f t="shared" si="14"/>
        <v>13241804</v>
      </c>
      <c r="CG14" s="98" t="s">
        <v>36</v>
      </c>
      <c r="CH14" s="105">
        <v>13014053</v>
      </c>
      <c r="CI14" s="105">
        <v>525</v>
      </c>
      <c r="CJ14" s="106">
        <v>1.21</v>
      </c>
      <c r="CK14" s="105">
        <f t="shared" si="15"/>
        <v>13014053</v>
      </c>
      <c r="CL14" s="98" t="s">
        <v>36</v>
      </c>
      <c r="CM14" s="105">
        <v>12891649</v>
      </c>
      <c r="CN14" s="105">
        <v>522</v>
      </c>
      <c r="CO14" s="106">
        <v>0.44</v>
      </c>
      <c r="CP14" s="104">
        <f t="shared" si="16"/>
        <v>12891649</v>
      </c>
      <c r="CQ14" s="98" t="s">
        <v>36</v>
      </c>
      <c r="CR14" s="105">
        <v>12998121</v>
      </c>
      <c r="CS14" s="105">
        <v>516</v>
      </c>
      <c r="CT14" s="106">
        <v>0.63</v>
      </c>
      <c r="CU14" s="104">
        <f t="shared" si="17"/>
        <v>12998121</v>
      </c>
      <c r="CV14" s="1" t="s">
        <v>36</v>
      </c>
      <c r="CW14" s="107">
        <v>12872656.75</v>
      </c>
      <c r="CX14" s="107">
        <v>515</v>
      </c>
      <c r="CY14" s="18">
        <v>0.76</v>
      </c>
      <c r="CZ14" s="104">
        <f t="shared" si="18"/>
        <v>12872656.75</v>
      </c>
      <c r="DA14" s="105"/>
      <c r="DB14" s="1" t="s">
        <v>36</v>
      </c>
      <c r="DC14" s="107">
        <v>13012284</v>
      </c>
      <c r="DD14" s="107">
        <v>509</v>
      </c>
      <c r="DE14" s="18">
        <v>0.56000000000000005</v>
      </c>
      <c r="DF14" s="104">
        <f t="shared" si="19"/>
        <v>13012284</v>
      </c>
      <c r="DG14" s="1" t="s">
        <v>36</v>
      </c>
      <c r="DH14" s="107">
        <v>12875298</v>
      </c>
      <c r="DI14" s="107">
        <v>506</v>
      </c>
      <c r="DJ14" s="18">
        <v>1.1399999999999999</v>
      </c>
      <c r="DK14" s="104">
        <f t="shared" si="20"/>
        <v>12875298</v>
      </c>
      <c r="DL14" s="1" t="s">
        <v>36</v>
      </c>
      <c r="DM14" s="107">
        <v>14844876</v>
      </c>
      <c r="DN14" s="107">
        <v>505</v>
      </c>
      <c r="DO14" s="18">
        <v>1.48</v>
      </c>
      <c r="DP14" s="104">
        <f t="shared" si="21"/>
        <v>14844876</v>
      </c>
      <c r="DQ14" s="1" t="s">
        <v>36</v>
      </c>
      <c r="DR14" s="107">
        <v>14707928</v>
      </c>
      <c r="DS14" s="107">
        <v>499</v>
      </c>
      <c r="DT14" s="18">
        <v>0.9</v>
      </c>
      <c r="DU14" s="104">
        <f t="shared" si="22"/>
        <v>14707928</v>
      </c>
      <c r="DV14" s="1" t="s">
        <v>36</v>
      </c>
      <c r="DW14" s="107">
        <v>13794024</v>
      </c>
      <c r="DX14" s="107">
        <v>500</v>
      </c>
      <c r="DY14" s="18">
        <v>0.08</v>
      </c>
      <c r="DZ14" s="104">
        <f t="shared" si="23"/>
        <v>13794024</v>
      </c>
      <c r="EA14" s="1" t="s">
        <v>36</v>
      </c>
      <c r="EB14" s="107">
        <v>14520658</v>
      </c>
      <c r="EC14" s="107">
        <v>499</v>
      </c>
      <c r="ED14" s="18">
        <v>0.74</v>
      </c>
      <c r="EE14" s="104">
        <f t="shared" si="24"/>
        <v>14520658</v>
      </c>
      <c r="EF14" s="1" t="s">
        <v>36</v>
      </c>
      <c r="EG14" s="107">
        <v>14550938</v>
      </c>
      <c r="EH14" s="107">
        <v>493</v>
      </c>
      <c r="EI14" s="18">
        <v>0.17</v>
      </c>
      <c r="EJ14" s="104">
        <f t="shared" si="25"/>
        <v>14550938</v>
      </c>
      <c r="EK14" s="1" t="s">
        <v>36</v>
      </c>
      <c r="EL14" s="107">
        <v>14492335</v>
      </c>
      <c r="EM14" s="107">
        <v>493</v>
      </c>
      <c r="EN14" s="18">
        <v>0.55000000000000004</v>
      </c>
      <c r="EO14" s="104">
        <f t="shared" si="26"/>
        <v>14492335</v>
      </c>
      <c r="EP14" s="114" t="s">
        <v>36</v>
      </c>
      <c r="EQ14" s="115">
        <v>16028892</v>
      </c>
      <c r="ER14" s="115">
        <v>490</v>
      </c>
      <c r="ES14" s="116">
        <v>1.07</v>
      </c>
      <c r="ET14" s="104">
        <f t="shared" si="27"/>
        <v>16028892</v>
      </c>
      <c r="EV14" s="117" t="s">
        <v>36</v>
      </c>
      <c r="EW14" s="118">
        <v>13172235</v>
      </c>
      <c r="EX14" s="118">
        <v>483</v>
      </c>
      <c r="EY14" s="119">
        <v>0.82</v>
      </c>
      <c r="EZ14" s="104">
        <f t="shared" si="28"/>
        <v>13172235</v>
      </c>
      <c r="FB14" s="117" t="s">
        <v>36</v>
      </c>
      <c r="FC14" s="112">
        <v>12547721</v>
      </c>
      <c r="FD14" s="118">
        <v>480</v>
      </c>
      <c r="FE14" s="119">
        <v>0.52</v>
      </c>
      <c r="FF14" s="104">
        <f t="shared" si="29"/>
        <v>12547721</v>
      </c>
      <c r="FH14" s="117" t="s">
        <v>36</v>
      </c>
      <c r="FI14" s="112">
        <v>9049134</v>
      </c>
      <c r="FJ14" s="118">
        <v>479</v>
      </c>
      <c r="FK14" s="119">
        <v>0.13</v>
      </c>
      <c r="FL14" s="104">
        <f t="shared" si="30"/>
        <v>9049134</v>
      </c>
      <c r="FN14" s="117" t="s">
        <v>36</v>
      </c>
      <c r="FO14" s="112">
        <v>8926054</v>
      </c>
      <c r="FP14" s="118">
        <v>475</v>
      </c>
      <c r="FQ14" s="119">
        <v>0.98</v>
      </c>
      <c r="FR14" s="104">
        <f t="shared" si="31"/>
        <v>8926054</v>
      </c>
      <c r="FT14" s="117" t="s">
        <v>36</v>
      </c>
      <c r="FU14" s="112">
        <v>8356292</v>
      </c>
      <c r="FV14" s="118">
        <v>478</v>
      </c>
      <c r="FW14" s="119">
        <v>0.94</v>
      </c>
      <c r="FX14" s="104">
        <f t="shared" si="32"/>
        <v>8356292</v>
      </c>
      <c r="FZ14" s="117" t="s">
        <v>36</v>
      </c>
      <c r="GA14" s="112">
        <v>8880679</v>
      </c>
      <c r="GB14" s="118">
        <v>475</v>
      </c>
      <c r="GC14" s="119">
        <v>0.42</v>
      </c>
      <c r="GD14" s="104">
        <f t="shared" si="33"/>
        <v>8880679</v>
      </c>
      <c r="GF14" s="117" t="s">
        <v>36</v>
      </c>
      <c r="GG14" s="112">
        <v>8525445</v>
      </c>
      <c r="GH14" s="118">
        <v>472</v>
      </c>
      <c r="GI14" s="119">
        <v>0.56000000000000005</v>
      </c>
      <c r="GJ14" s="104">
        <f t="shared" si="34"/>
        <v>8525445</v>
      </c>
      <c r="GL14" s="117" t="s">
        <v>36</v>
      </c>
      <c r="GM14" s="112">
        <v>8414029</v>
      </c>
      <c r="GN14" s="118">
        <v>471</v>
      </c>
      <c r="GO14" s="119">
        <v>0.56999999999999995</v>
      </c>
      <c r="GP14" s="104">
        <f t="shared" si="35"/>
        <v>8414029</v>
      </c>
      <c r="GR14" s="117" t="s">
        <v>36</v>
      </c>
      <c r="GS14" s="112">
        <v>8460775</v>
      </c>
      <c r="GT14" s="118">
        <v>469</v>
      </c>
      <c r="GU14" s="119">
        <v>2.64</v>
      </c>
      <c r="GV14" s="104">
        <f t="shared" si="36"/>
        <v>8460775</v>
      </c>
      <c r="GX14" s="117" t="s">
        <v>36</v>
      </c>
      <c r="GY14" s="112">
        <v>8538441</v>
      </c>
      <c r="GZ14" s="118">
        <v>470</v>
      </c>
      <c r="HA14" s="119">
        <v>1.88</v>
      </c>
      <c r="HB14" s="108">
        <f t="shared" si="37"/>
        <v>8538441</v>
      </c>
      <c r="HD14" s="117" t="s">
        <v>36</v>
      </c>
      <c r="HE14" s="112">
        <v>8564945.5399999991</v>
      </c>
      <c r="HF14" s="118">
        <v>470</v>
      </c>
      <c r="HG14" s="119">
        <v>0.33</v>
      </c>
      <c r="HH14" s="108">
        <f t="shared" si="38"/>
        <v>8564945.5399999991</v>
      </c>
      <c r="HJ14" s="117" t="s">
        <v>36</v>
      </c>
      <c r="HK14" s="112">
        <v>8538866</v>
      </c>
      <c r="HL14" s="118">
        <v>469</v>
      </c>
      <c r="HM14" s="119">
        <v>0.5</v>
      </c>
      <c r="HN14" s="108">
        <f t="shared" si="39"/>
        <v>8538866</v>
      </c>
      <c r="HP14" s="117" t="s">
        <v>36</v>
      </c>
      <c r="HQ14" s="112">
        <v>8584292</v>
      </c>
      <c r="HR14" s="118">
        <v>468</v>
      </c>
      <c r="HS14" s="119">
        <v>0.77</v>
      </c>
      <c r="HT14" s="108">
        <f t="shared" si="40"/>
        <v>8584292</v>
      </c>
      <c r="HV14" s="117" t="s">
        <v>36</v>
      </c>
      <c r="HW14" s="112">
        <v>7698453</v>
      </c>
      <c r="HX14" s="118">
        <v>465</v>
      </c>
      <c r="HY14" s="119">
        <v>0.49</v>
      </c>
      <c r="HZ14" s="108">
        <f t="shared" si="41"/>
        <v>7698453</v>
      </c>
      <c r="IB14" s="117" t="s">
        <v>36</v>
      </c>
      <c r="IC14" s="112">
        <v>8366927</v>
      </c>
      <c r="ID14" s="118">
        <v>461</v>
      </c>
      <c r="IE14" s="119">
        <v>-0.4</v>
      </c>
      <c r="IF14" s="108">
        <f t="shared" si="42"/>
        <v>8366927</v>
      </c>
      <c r="IH14" s="117" t="s">
        <v>36</v>
      </c>
      <c r="II14" s="112">
        <v>7573805</v>
      </c>
      <c r="IJ14" s="118">
        <v>455</v>
      </c>
      <c r="IK14" s="119">
        <v>2.35</v>
      </c>
      <c r="IL14" s="108">
        <f t="shared" si="43"/>
        <v>7573805</v>
      </c>
      <c r="IN14" s="117" t="s">
        <v>36</v>
      </c>
      <c r="IO14" s="112">
        <v>7551680</v>
      </c>
      <c r="IP14" s="118">
        <v>413</v>
      </c>
      <c r="IQ14" s="119">
        <v>1.42</v>
      </c>
      <c r="IR14" s="108">
        <f t="shared" si="44"/>
        <v>7551680</v>
      </c>
      <c r="IT14" s="117" t="s">
        <v>36</v>
      </c>
      <c r="IU14" s="112">
        <v>7621238</v>
      </c>
      <c r="IV14" s="118">
        <v>361</v>
      </c>
      <c r="IW14" s="119">
        <v>1.58</v>
      </c>
      <c r="IX14" s="108">
        <f t="shared" si="45"/>
        <v>7621238</v>
      </c>
      <c r="IZ14" s="117" t="s">
        <v>36</v>
      </c>
      <c r="JA14" s="112">
        <v>7588164</v>
      </c>
      <c r="JB14" s="118">
        <v>359</v>
      </c>
      <c r="JC14" s="119">
        <v>2.2200000000000002</v>
      </c>
      <c r="JD14" s="108">
        <f t="shared" si="46"/>
        <v>7588164</v>
      </c>
      <c r="JF14" s="117" t="s">
        <v>36</v>
      </c>
      <c r="JG14" s="112">
        <v>7790274</v>
      </c>
      <c r="JH14" s="105">
        <v>355</v>
      </c>
      <c r="JI14" s="106">
        <v>0.56999999999999995</v>
      </c>
      <c r="JJ14" s="108">
        <f t="shared" si="47"/>
        <v>7790274</v>
      </c>
      <c r="JL14" s="117" t="s">
        <v>36</v>
      </c>
      <c r="JM14" s="112">
        <v>7824032</v>
      </c>
      <c r="JN14" s="105">
        <v>353</v>
      </c>
      <c r="JO14" s="106">
        <v>1.9</v>
      </c>
      <c r="JP14" s="108">
        <f t="shared" si="48"/>
        <v>7824032</v>
      </c>
      <c r="JR14" s="117" t="s">
        <v>36</v>
      </c>
      <c r="JS14" s="112">
        <v>8045950</v>
      </c>
      <c r="JT14" s="105">
        <v>353</v>
      </c>
      <c r="JU14" s="106">
        <v>1.91</v>
      </c>
      <c r="JV14" s="108">
        <f t="shared" si="49"/>
        <v>8045950</v>
      </c>
      <c r="JX14" s="117" t="s">
        <v>36</v>
      </c>
      <c r="JY14" s="112">
        <v>7249666</v>
      </c>
      <c r="JZ14" s="105">
        <v>343</v>
      </c>
      <c r="KA14" s="106">
        <v>1.69</v>
      </c>
      <c r="KB14" s="108">
        <f t="shared" si="50"/>
        <v>7249666</v>
      </c>
      <c r="KD14" s="117" t="s">
        <v>36</v>
      </c>
      <c r="KE14" s="112">
        <v>7052819</v>
      </c>
      <c r="KF14" s="105">
        <v>342</v>
      </c>
      <c r="KG14" s="106">
        <v>2.11</v>
      </c>
      <c r="KH14" s="108">
        <f t="shared" si="51"/>
        <v>7052819</v>
      </c>
      <c r="KJ14" s="117" t="s">
        <v>36</v>
      </c>
      <c r="KK14" s="112">
        <v>7315837</v>
      </c>
      <c r="KL14" s="105">
        <v>341</v>
      </c>
      <c r="KM14" s="106">
        <v>1.07</v>
      </c>
      <c r="KN14" s="108">
        <f t="shared" si="56"/>
        <v>7315837</v>
      </c>
      <c r="KP14" s="117" t="s">
        <v>36</v>
      </c>
      <c r="KQ14" s="112">
        <v>7252885</v>
      </c>
      <c r="KR14" s="105">
        <v>340</v>
      </c>
      <c r="KS14" s="106">
        <v>8.5500000000000007</v>
      </c>
      <c r="KT14" s="108">
        <f t="shared" si="52"/>
        <v>7252885</v>
      </c>
      <c r="KV14" s="117" t="s">
        <v>36</v>
      </c>
      <c r="KW14" s="112">
        <v>7705598</v>
      </c>
      <c r="KX14" s="105">
        <v>342</v>
      </c>
      <c r="KY14" s="106">
        <v>1.72</v>
      </c>
      <c r="KZ14" s="109">
        <f t="shared" ref="KZ14:KZ29" si="96">KW14</f>
        <v>7705598</v>
      </c>
      <c r="LB14" s="117" t="s">
        <v>36</v>
      </c>
      <c r="LC14" s="112">
        <v>7659886</v>
      </c>
      <c r="LD14" s="105">
        <v>342</v>
      </c>
      <c r="LE14" s="106">
        <v>1.1200000000000001</v>
      </c>
      <c r="LF14" s="108">
        <f t="shared" ref="LF14" si="97">LC14</f>
        <v>7659886</v>
      </c>
      <c r="LH14" s="117" t="s">
        <v>36</v>
      </c>
      <c r="LI14" s="112">
        <v>7291822</v>
      </c>
      <c r="LJ14" s="105">
        <v>339</v>
      </c>
      <c r="LK14" s="106">
        <v>3.05</v>
      </c>
      <c r="LL14" s="108">
        <f>LI14</f>
        <v>7291822</v>
      </c>
      <c r="LN14" s="117" t="s">
        <v>36</v>
      </c>
      <c r="LO14" s="112">
        <v>8183292</v>
      </c>
      <c r="LP14" s="105">
        <v>338</v>
      </c>
      <c r="LQ14" s="106">
        <v>1.2</v>
      </c>
      <c r="LR14" s="108">
        <f>LO14</f>
        <v>8183292</v>
      </c>
      <c r="LT14" s="117" t="s">
        <v>36</v>
      </c>
      <c r="LU14" s="112">
        <v>9149544</v>
      </c>
      <c r="LV14" s="105">
        <v>340</v>
      </c>
      <c r="LW14" s="106">
        <v>1.44</v>
      </c>
      <c r="LX14" s="108">
        <f>LU14</f>
        <v>9149544</v>
      </c>
      <c r="LZ14" s="117" t="s">
        <v>36</v>
      </c>
      <c r="MA14" s="112">
        <v>11262292</v>
      </c>
      <c r="MB14" s="105">
        <v>340</v>
      </c>
      <c r="MC14" s="106">
        <v>0.52</v>
      </c>
      <c r="MD14" s="108">
        <f>MA14</f>
        <v>11262292</v>
      </c>
      <c r="MF14" s="117" t="s">
        <v>36</v>
      </c>
      <c r="MG14" s="112">
        <v>11213349</v>
      </c>
      <c r="MH14" s="105">
        <v>339</v>
      </c>
      <c r="MI14" s="106">
        <v>0.8</v>
      </c>
      <c r="MJ14" s="108">
        <f>MG14</f>
        <v>11213349</v>
      </c>
      <c r="MK14" s="107">
        <f>MH29+MH47+MH46</f>
        <v>1397</v>
      </c>
      <c r="ML14" s="117" t="s">
        <v>36</v>
      </c>
      <c r="MM14" s="112">
        <v>11634578</v>
      </c>
      <c r="MN14" s="105">
        <v>339</v>
      </c>
      <c r="MO14" s="106">
        <v>1.46</v>
      </c>
      <c r="MP14" s="108">
        <f>MM14</f>
        <v>11634578</v>
      </c>
      <c r="MQ14" s="107"/>
      <c r="MR14" s="117" t="s">
        <v>36</v>
      </c>
      <c r="MS14" s="112">
        <v>12101147</v>
      </c>
      <c r="MT14" s="105">
        <v>339</v>
      </c>
      <c r="MU14" s="106">
        <v>2.4900000000000002</v>
      </c>
      <c r="MV14" s="108">
        <f>MS14</f>
        <v>12101147</v>
      </c>
      <c r="MW14" s="107"/>
      <c r="MX14" s="117" t="s">
        <v>36</v>
      </c>
      <c r="MY14" s="112">
        <v>13203405</v>
      </c>
      <c r="MZ14" s="105">
        <v>342</v>
      </c>
      <c r="NA14" s="106">
        <v>1.4</v>
      </c>
      <c r="NB14" s="108">
        <f>MY14</f>
        <v>13203405</v>
      </c>
      <c r="NC14" s="107"/>
      <c r="ND14" s="117" t="s">
        <v>36</v>
      </c>
      <c r="NE14" s="112">
        <v>13130619</v>
      </c>
      <c r="NF14" s="105">
        <v>344</v>
      </c>
      <c r="NG14" s="106">
        <v>0.6</v>
      </c>
      <c r="NH14" s="108">
        <f>NE14</f>
        <v>13130619</v>
      </c>
      <c r="NI14" s="107"/>
      <c r="NJ14" s="117" t="s">
        <v>36</v>
      </c>
      <c r="NK14" s="112">
        <v>13416895</v>
      </c>
      <c r="NL14" s="105">
        <v>344</v>
      </c>
      <c r="NM14" s="106">
        <v>0.41</v>
      </c>
      <c r="NN14" s="108">
        <f>NK14</f>
        <v>13416895</v>
      </c>
      <c r="NO14" s="107"/>
      <c r="NP14" s="117" t="s">
        <v>36</v>
      </c>
      <c r="NQ14" s="112">
        <v>13405605</v>
      </c>
      <c r="NR14" s="105">
        <v>343</v>
      </c>
      <c r="NS14" s="106">
        <v>2.58</v>
      </c>
      <c r="NT14" s="108">
        <f>NQ14</f>
        <v>13405605</v>
      </c>
      <c r="NU14" s="107"/>
      <c r="NV14" s="117" t="s">
        <v>36</v>
      </c>
      <c r="NW14" s="112">
        <v>13071923</v>
      </c>
      <c r="NX14" s="105">
        <v>345</v>
      </c>
      <c r="NY14" s="106">
        <v>0.23</v>
      </c>
      <c r="NZ14" s="108">
        <f>NW14</f>
        <v>13071923</v>
      </c>
      <c r="OA14" s="107"/>
      <c r="OB14" s="117" t="s">
        <v>36</v>
      </c>
      <c r="OC14" s="112">
        <v>13405345</v>
      </c>
      <c r="OD14" s="105">
        <v>344</v>
      </c>
      <c r="OE14" s="106">
        <v>2.2799999999999998</v>
      </c>
      <c r="OF14" s="108">
        <f>OC14</f>
        <v>13405345</v>
      </c>
      <c r="OG14" s="107"/>
      <c r="OH14" s="117" t="s">
        <v>36</v>
      </c>
      <c r="OI14" s="112">
        <v>13401770</v>
      </c>
      <c r="OJ14" s="105">
        <v>352</v>
      </c>
      <c r="OK14" s="106">
        <v>1.52</v>
      </c>
      <c r="OL14" s="108">
        <f>OI14</f>
        <v>13401770</v>
      </c>
      <c r="OM14" s="107"/>
      <c r="ON14" s="117" t="s">
        <v>36</v>
      </c>
      <c r="OO14" s="112">
        <v>12994195</v>
      </c>
      <c r="OP14" s="105">
        <v>358</v>
      </c>
      <c r="OQ14" s="106">
        <v>1.33</v>
      </c>
      <c r="OR14" s="108">
        <f>OO14</f>
        <v>12994195</v>
      </c>
      <c r="OS14" s="107"/>
      <c r="OT14" s="117" t="s">
        <v>36</v>
      </c>
      <c r="OU14" s="112">
        <v>13133909</v>
      </c>
      <c r="OV14" s="105">
        <v>361</v>
      </c>
      <c r="OW14" s="106">
        <v>1.91</v>
      </c>
      <c r="OX14" s="108">
        <f>OU14</f>
        <v>13133909</v>
      </c>
      <c r="OY14" s="107"/>
      <c r="OZ14" s="117" t="s">
        <v>36</v>
      </c>
      <c r="PA14" s="112">
        <v>13066769</v>
      </c>
      <c r="PB14" s="105">
        <v>367</v>
      </c>
      <c r="PC14" s="106">
        <v>2.04</v>
      </c>
      <c r="PD14" s="108">
        <f>PA14</f>
        <v>13066769</v>
      </c>
      <c r="PE14" s="107"/>
      <c r="PF14" s="117" t="s">
        <v>36</v>
      </c>
      <c r="PG14" s="112">
        <v>13680839</v>
      </c>
      <c r="PH14" s="105">
        <v>372</v>
      </c>
      <c r="PI14" s="106">
        <v>1.08</v>
      </c>
      <c r="PJ14" s="108">
        <f>PG14</f>
        <v>13680839</v>
      </c>
      <c r="PK14" s="107"/>
      <c r="PL14" s="117" t="s">
        <v>36</v>
      </c>
      <c r="PM14" s="112">
        <v>13650220</v>
      </c>
      <c r="PN14" s="105">
        <v>370</v>
      </c>
      <c r="PO14" s="106">
        <v>1.62</v>
      </c>
      <c r="PP14" s="108">
        <f>PM14</f>
        <v>13650220</v>
      </c>
      <c r="PQ14" s="107"/>
      <c r="PR14" s="117" t="s">
        <v>36</v>
      </c>
      <c r="PS14" s="112">
        <v>11611218</v>
      </c>
      <c r="PT14" s="105">
        <v>375</v>
      </c>
      <c r="PU14" s="106">
        <v>0.76</v>
      </c>
      <c r="PV14" s="108">
        <f>PS14</f>
        <v>11611218</v>
      </c>
      <c r="PW14" s="107"/>
      <c r="PX14" s="117" t="s">
        <v>36</v>
      </c>
      <c r="PY14" s="112">
        <v>10305676</v>
      </c>
      <c r="PZ14" s="105">
        <v>385</v>
      </c>
      <c r="QA14" s="106">
        <v>5.28</v>
      </c>
      <c r="QB14" s="108">
        <f>PY14</f>
        <v>10305676</v>
      </c>
      <c r="QC14" s="107"/>
      <c r="QD14" s="117" t="s">
        <v>36</v>
      </c>
      <c r="QE14" s="112">
        <v>10164661</v>
      </c>
      <c r="QF14" s="105">
        <v>394</v>
      </c>
      <c r="QG14" s="106">
        <v>2.25</v>
      </c>
      <c r="QH14" s="108">
        <f>QE14</f>
        <v>10164661</v>
      </c>
      <c r="QI14" s="107"/>
      <c r="QJ14" s="117" t="s">
        <v>36</v>
      </c>
      <c r="QK14" s="112">
        <v>12290281</v>
      </c>
      <c r="QL14" s="105">
        <v>398</v>
      </c>
      <c r="QM14" s="106">
        <v>1.04</v>
      </c>
      <c r="QN14" s="108">
        <f>QK14</f>
        <v>12290281</v>
      </c>
      <c r="QO14" s="107"/>
      <c r="QP14" s="117" t="s">
        <v>36</v>
      </c>
      <c r="QQ14" s="112">
        <v>11853468</v>
      </c>
      <c r="QR14" s="105">
        <v>410</v>
      </c>
      <c r="QS14" s="106">
        <v>1</v>
      </c>
      <c r="QT14" s="108">
        <f>QQ14</f>
        <v>11853468</v>
      </c>
      <c r="QU14" s="107"/>
      <c r="QV14" s="117" t="s">
        <v>36</v>
      </c>
      <c r="QW14" s="112">
        <v>11717373</v>
      </c>
      <c r="QX14" s="105">
        <v>414</v>
      </c>
      <c r="QY14" s="106">
        <v>2.19</v>
      </c>
      <c r="QZ14" s="108">
        <f>QW14</f>
        <v>11717373</v>
      </c>
      <c r="RA14" s="107"/>
      <c r="RB14" s="117" t="s">
        <v>36</v>
      </c>
      <c r="RC14" s="112">
        <v>13650023</v>
      </c>
      <c r="RD14" s="105">
        <v>440</v>
      </c>
      <c r="RE14" s="106">
        <v>0.19</v>
      </c>
      <c r="RF14" s="108">
        <f>RC14</f>
        <v>13650023</v>
      </c>
      <c r="RG14" s="107"/>
      <c r="RH14" s="117" t="s">
        <v>36</v>
      </c>
      <c r="RI14" s="112">
        <v>15586005</v>
      </c>
      <c r="RJ14" s="105">
        <v>448</v>
      </c>
      <c r="RK14" s="106">
        <v>-1.02</v>
      </c>
      <c r="RL14" s="108">
        <f>RI14</f>
        <v>15586005</v>
      </c>
      <c r="RM14" s="107"/>
      <c r="RN14" s="117" t="s">
        <v>36</v>
      </c>
      <c r="RO14" s="112">
        <v>15346524</v>
      </c>
      <c r="RP14" s="105">
        <v>461</v>
      </c>
      <c r="RQ14" s="106">
        <v>1.05</v>
      </c>
      <c r="RR14" s="108">
        <f>RO14</f>
        <v>15346524</v>
      </c>
      <c r="RS14" s="107"/>
      <c r="RT14" s="117" t="s">
        <v>36</v>
      </c>
      <c r="RU14" s="112">
        <v>16551595</v>
      </c>
      <c r="RV14" s="105">
        <v>487</v>
      </c>
      <c r="RW14" s="106">
        <v>2.65</v>
      </c>
      <c r="RX14" s="108">
        <f>RU14</f>
        <v>16551595</v>
      </c>
      <c r="RY14" s="107"/>
      <c r="RZ14" s="117" t="s">
        <v>36</v>
      </c>
      <c r="SA14" s="112">
        <v>17273155</v>
      </c>
      <c r="SB14" s="105">
        <v>509</v>
      </c>
      <c r="SC14" s="106">
        <v>0.62</v>
      </c>
      <c r="SD14" s="108">
        <f>SA14</f>
        <v>17273155</v>
      </c>
      <c r="SE14" s="107"/>
      <c r="SF14" s="117" t="s">
        <v>36</v>
      </c>
      <c r="SG14" s="112">
        <v>20211003</v>
      </c>
      <c r="SH14" s="105">
        <v>559</v>
      </c>
      <c r="SI14" s="106">
        <v>1.3</v>
      </c>
      <c r="SJ14" s="108">
        <f>SG14</f>
        <v>20211003</v>
      </c>
      <c r="SK14" s="107"/>
      <c r="SL14" s="117" t="s">
        <v>36</v>
      </c>
      <c r="SM14" s="112">
        <v>20918884</v>
      </c>
      <c r="SN14" s="105">
        <v>619</v>
      </c>
      <c r="SO14" s="106">
        <v>0.96</v>
      </c>
      <c r="SP14" s="108">
        <f>SM14</f>
        <v>20918884</v>
      </c>
      <c r="SQ14" s="107"/>
      <c r="SR14" s="117" t="s">
        <v>36</v>
      </c>
      <c r="SS14" s="112">
        <v>22204768</v>
      </c>
      <c r="ST14" s="105">
        <v>685</v>
      </c>
      <c r="SU14" s="106">
        <v>0.36</v>
      </c>
      <c r="SV14" s="108">
        <f>SS14</f>
        <v>22204768</v>
      </c>
      <c r="SW14" s="107"/>
      <c r="SX14" s="117" t="s">
        <v>36</v>
      </c>
      <c r="SY14" s="112">
        <v>21197873</v>
      </c>
      <c r="SZ14" s="105">
        <v>746</v>
      </c>
      <c r="TA14" s="106">
        <v>0.99</v>
      </c>
      <c r="TB14" s="108">
        <f>SY14</f>
        <v>21197873</v>
      </c>
      <c r="TC14" s="107"/>
      <c r="TD14" s="117" t="s">
        <v>41</v>
      </c>
      <c r="TE14" s="112">
        <v>21957803.449999999</v>
      </c>
      <c r="TF14" s="105">
        <v>813</v>
      </c>
      <c r="TG14" s="106">
        <v>0.89</v>
      </c>
      <c r="TH14" s="108">
        <f>TE14</f>
        <v>21957803.449999999</v>
      </c>
      <c r="TI14" s="107"/>
      <c r="TJ14" s="117" t="s">
        <v>41</v>
      </c>
      <c r="TK14" s="112">
        <v>21940004.149999999</v>
      </c>
      <c r="TL14" s="105">
        <v>852</v>
      </c>
      <c r="TM14" s="106">
        <v>1.49</v>
      </c>
      <c r="TN14" s="108">
        <f>TK14</f>
        <v>21940004.149999999</v>
      </c>
      <c r="TO14" s="107"/>
      <c r="TP14" s="117" t="s">
        <v>41</v>
      </c>
      <c r="TQ14" s="112">
        <v>22867962.010000002</v>
      </c>
      <c r="TR14" s="105">
        <v>912</v>
      </c>
      <c r="TS14" s="106">
        <v>0.91</v>
      </c>
      <c r="TT14" s="108">
        <f>TQ14</f>
        <v>22867962.010000002</v>
      </c>
      <c r="TU14" s="107"/>
      <c r="TV14" s="117" t="s">
        <v>41</v>
      </c>
      <c r="TW14" s="112">
        <v>23457346.98</v>
      </c>
      <c r="TX14" s="105">
        <v>975</v>
      </c>
      <c r="TY14" s="106">
        <v>1.05</v>
      </c>
      <c r="TZ14" s="108">
        <f>TW14</f>
        <v>23457346.98</v>
      </c>
      <c r="UA14" s="107"/>
      <c r="UB14" s="117" t="s">
        <v>41</v>
      </c>
      <c r="UC14" s="112">
        <v>23254900.379999999</v>
      </c>
      <c r="UD14" s="105">
        <v>1043</v>
      </c>
      <c r="UE14" s="106">
        <v>1.03E-2</v>
      </c>
      <c r="UF14" s="108">
        <f>UC14</f>
        <v>23254900.379999999</v>
      </c>
      <c r="UG14" s="107"/>
    </row>
    <row r="15" spans="1:553" x14ac:dyDescent="0.25">
      <c r="A15" s="76" t="s">
        <v>253</v>
      </c>
      <c r="B15" s="77" t="s">
        <v>4</v>
      </c>
      <c r="C15" s="76" t="s">
        <v>380</v>
      </c>
      <c r="D15" s="78"/>
      <c r="E15" s="79"/>
      <c r="F15" s="79"/>
      <c r="G15" s="110"/>
      <c r="H15" s="79"/>
      <c r="I15" s="80"/>
      <c r="J15" s="81"/>
      <c r="K15" s="82"/>
      <c r="L15" s="83"/>
      <c r="M15" s="81"/>
      <c r="N15" s="84"/>
      <c r="O15" s="85"/>
      <c r="P15" s="85"/>
      <c r="Q15" s="85"/>
      <c r="R15" s="86"/>
      <c r="S15" s="89"/>
      <c r="T15" s="88"/>
      <c r="U15" s="88"/>
      <c r="V15" s="88"/>
      <c r="W15" s="86"/>
      <c r="X15" s="89"/>
      <c r="Y15" s="88"/>
      <c r="Z15" s="88"/>
      <c r="AA15" s="88"/>
      <c r="AB15" s="86"/>
      <c r="AC15" s="89"/>
      <c r="AD15" s="88"/>
      <c r="AE15" s="88"/>
      <c r="AF15" s="88"/>
      <c r="AG15" s="86"/>
      <c r="AH15" s="90"/>
      <c r="AI15" s="88"/>
      <c r="AJ15" s="88"/>
      <c r="AK15" s="88"/>
      <c r="AL15" s="86"/>
      <c r="AM15" s="89"/>
      <c r="AN15" s="88"/>
      <c r="AO15" s="88"/>
      <c r="AP15" s="91"/>
      <c r="AQ15" s="88"/>
      <c r="AR15" s="88"/>
      <c r="AS15" s="89"/>
      <c r="AT15" s="88"/>
      <c r="AU15" s="88"/>
      <c r="AV15" s="92"/>
      <c r="AW15" s="93"/>
      <c r="AX15" s="89"/>
      <c r="AY15" s="88"/>
      <c r="AZ15" s="88"/>
      <c r="BA15" s="94"/>
      <c r="BB15" s="93"/>
      <c r="BC15" s="89"/>
      <c r="BD15" s="95"/>
      <c r="BE15" s="94"/>
      <c r="BF15" s="113"/>
      <c r="BG15" s="97"/>
      <c r="BH15" s="98"/>
      <c r="BI15" s="99"/>
      <c r="BJ15" s="99"/>
      <c r="BK15" s="100"/>
      <c r="BL15" s="101"/>
      <c r="BM15" s="102"/>
      <c r="BN15" s="99"/>
      <c r="BO15" s="99"/>
      <c r="BP15" s="106"/>
      <c r="BQ15" s="104"/>
      <c r="BR15" s="102"/>
      <c r="BS15" s="99"/>
      <c r="BT15" s="99"/>
      <c r="BU15" s="106"/>
      <c r="BV15" s="104"/>
      <c r="BW15" s="98"/>
      <c r="BX15" s="105"/>
      <c r="BY15" s="105"/>
      <c r="BZ15" s="106"/>
      <c r="CA15" s="104"/>
      <c r="CB15" s="98"/>
      <c r="CC15" s="105"/>
      <c r="CD15" s="105"/>
      <c r="CE15" s="106"/>
      <c r="CF15" s="104"/>
      <c r="CG15" s="98"/>
      <c r="CH15" s="105"/>
      <c r="CI15" s="105"/>
      <c r="CJ15" s="106"/>
      <c r="CK15" s="105"/>
      <c r="CL15" s="98"/>
      <c r="CM15" s="105"/>
      <c r="CN15" s="105"/>
      <c r="CO15" s="106"/>
      <c r="CP15" s="104"/>
      <c r="CQ15" s="98"/>
      <c r="CR15" s="105"/>
      <c r="CS15" s="105"/>
      <c r="CT15" s="106"/>
      <c r="CU15" s="104"/>
      <c r="CW15" s="107"/>
      <c r="CX15" s="107"/>
      <c r="CY15" s="18"/>
      <c r="CZ15" s="104"/>
      <c r="DA15" s="105"/>
      <c r="DC15" s="107"/>
      <c r="DD15" s="107"/>
      <c r="DE15" s="18"/>
      <c r="DF15" s="104"/>
      <c r="DH15" s="107"/>
      <c r="DI15" s="107"/>
      <c r="DJ15" s="18"/>
      <c r="DK15" s="104"/>
      <c r="DM15" s="107"/>
      <c r="DN15" s="107"/>
      <c r="DO15" s="18"/>
      <c r="DP15" s="104"/>
      <c r="DR15" s="107"/>
      <c r="DS15" s="107"/>
      <c r="DT15" s="18"/>
      <c r="DU15" s="104"/>
      <c r="DW15" s="107"/>
      <c r="DX15" s="107"/>
      <c r="DY15" s="18"/>
      <c r="DZ15" s="104"/>
      <c r="EB15" s="107"/>
      <c r="EC15" s="107"/>
      <c r="ED15" s="18"/>
      <c r="EE15" s="104"/>
      <c r="EG15" s="107"/>
      <c r="EH15" s="107"/>
      <c r="EI15" s="18"/>
      <c r="EJ15" s="104"/>
      <c r="EL15" s="107"/>
      <c r="EM15" s="107"/>
      <c r="EN15" s="18"/>
      <c r="EO15" s="104"/>
      <c r="EP15" s="114"/>
      <c r="EQ15" s="115"/>
      <c r="ER15" s="115"/>
      <c r="ES15" s="116"/>
      <c r="ET15" s="104"/>
      <c r="EV15" s="117"/>
      <c r="EW15" s="118"/>
      <c r="EX15" s="118"/>
      <c r="EY15" s="119"/>
      <c r="EZ15" s="104"/>
      <c r="FB15" s="117"/>
      <c r="FC15" s="112"/>
      <c r="FD15" s="118"/>
      <c r="FE15" s="119"/>
      <c r="FF15" s="104"/>
      <c r="FH15" s="117"/>
      <c r="FI15" s="112"/>
      <c r="FJ15" s="118"/>
      <c r="FK15" s="119"/>
      <c r="FL15" s="104"/>
      <c r="FN15" s="117"/>
      <c r="FO15" s="112"/>
      <c r="FP15" s="118"/>
      <c r="FQ15" s="119"/>
      <c r="FR15" s="104"/>
      <c r="FT15" s="117"/>
      <c r="FU15" s="112"/>
      <c r="FV15" s="118"/>
      <c r="FW15" s="119"/>
      <c r="FX15" s="104"/>
      <c r="FZ15" s="117"/>
      <c r="GA15" s="112"/>
      <c r="GB15" s="118"/>
      <c r="GC15" s="119"/>
      <c r="GD15" s="104"/>
      <c r="GF15" s="117"/>
      <c r="GG15" s="112"/>
      <c r="GH15" s="118"/>
      <c r="GI15" s="119"/>
      <c r="GJ15" s="104"/>
      <c r="GL15" s="117"/>
      <c r="GM15" s="112"/>
      <c r="GN15" s="118"/>
      <c r="GO15" s="119"/>
      <c r="GP15" s="104"/>
      <c r="GR15" s="117"/>
      <c r="GS15" s="112"/>
      <c r="GT15" s="118"/>
      <c r="GU15" s="119"/>
      <c r="GV15" s="104"/>
      <c r="GX15" s="117"/>
      <c r="GY15" s="112"/>
      <c r="GZ15" s="118"/>
      <c r="HA15" s="119"/>
      <c r="HB15" s="108"/>
      <c r="HD15" s="117"/>
      <c r="HE15" s="112"/>
      <c r="HF15" s="118"/>
      <c r="HG15" s="119"/>
      <c r="HH15" s="108"/>
      <c r="HJ15" s="117"/>
      <c r="HK15" s="112"/>
      <c r="HL15" s="118"/>
      <c r="HM15" s="119"/>
      <c r="HN15" s="108"/>
      <c r="HP15" s="117"/>
      <c r="HQ15" s="112"/>
      <c r="HR15" s="118"/>
      <c r="HS15" s="119"/>
      <c r="HT15" s="108"/>
      <c r="HV15" s="117"/>
      <c r="HW15" s="112"/>
      <c r="HX15" s="118"/>
      <c r="HY15" s="119"/>
      <c r="HZ15" s="108"/>
      <c r="IB15" s="117"/>
      <c r="IC15" s="112"/>
      <c r="ID15" s="118"/>
      <c r="IE15" s="119"/>
      <c r="IF15" s="108"/>
      <c r="IH15" s="117"/>
      <c r="II15" s="112"/>
      <c r="IJ15" s="118"/>
      <c r="IK15" s="119"/>
      <c r="IL15" s="108"/>
      <c r="IN15" s="117"/>
      <c r="IO15" s="112"/>
      <c r="IP15" s="118"/>
      <c r="IQ15" s="119"/>
      <c r="IR15" s="108"/>
      <c r="IT15" s="117"/>
      <c r="IU15" s="112"/>
      <c r="IV15" s="118"/>
      <c r="IW15" s="119"/>
      <c r="IX15" s="108"/>
      <c r="IZ15" s="117"/>
      <c r="JA15" s="112"/>
      <c r="JB15" s="118"/>
      <c r="JC15" s="119"/>
      <c r="JD15" s="108"/>
      <c r="JF15" s="117"/>
      <c r="JG15" s="112"/>
      <c r="JH15" s="105"/>
      <c r="JI15" s="106"/>
      <c r="JJ15" s="108"/>
      <c r="JL15" s="117"/>
      <c r="JM15" s="112"/>
      <c r="JN15" s="105"/>
      <c r="JO15" s="106"/>
      <c r="JP15" s="108"/>
      <c r="JR15" s="117"/>
      <c r="JS15" s="112"/>
      <c r="JT15" s="105"/>
      <c r="JU15" s="106"/>
      <c r="JV15" s="108"/>
      <c r="JX15" s="117"/>
      <c r="JY15" s="112"/>
      <c r="JZ15" s="105"/>
      <c r="KA15" s="106"/>
      <c r="KB15" s="108"/>
      <c r="KD15" s="117"/>
      <c r="KE15" s="112"/>
      <c r="KF15" s="105"/>
      <c r="KG15" s="106"/>
      <c r="KH15" s="108"/>
      <c r="KJ15" s="117"/>
      <c r="KK15" s="112"/>
      <c r="KL15" s="105"/>
      <c r="KM15" s="106"/>
      <c r="KN15" s="108"/>
      <c r="KP15" s="117"/>
      <c r="KQ15" s="112"/>
      <c r="KR15" s="105"/>
      <c r="KS15" s="106"/>
      <c r="KT15" s="108"/>
      <c r="KV15" s="117"/>
      <c r="KW15" s="112"/>
      <c r="KX15" s="105"/>
      <c r="KY15" s="106"/>
      <c r="KZ15" s="109"/>
      <c r="LB15" s="117"/>
      <c r="LC15" s="112"/>
      <c r="LD15" s="105"/>
      <c r="LE15" s="106"/>
      <c r="LF15" s="108"/>
      <c r="LH15" s="117"/>
      <c r="LI15" s="112"/>
      <c r="LJ15" s="105"/>
      <c r="LK15" s="106"/>
      <c r="LL15" s="108"/>
      <c r="LN15" s="117"/>
      <c r="LO15" s="112"/>
      <c r="LP15" s="105"/>
      <c r="LQ15" s="106"/>
      <c r="LR15" s="108"/>
      <c r="LT15" s="117"/>
      <c r="LU15" s="112"/>
      <c r="LV15" s="105"/>
      <c r="LW15" s="106"/>
      <c r="LX15" s="108"/>
      <c r="LZ15" s="117"/>
      <c r="MA15" s="112"/>
      <c r="MB15" s="105"/>
      <c r="MC15" s="106"/>
      <c r="MD15" s="108"/>
      <c r="MF15" s="117"/>
      <c r="MG15" s="112"/>
      <c r="MH15" s="105"/>
      <c r="MI15" s="106"/>
      <c r="MJ15" s="108"/>
      <c r="MK15" s="107"/>
      <c r="ML15" s="117"/>
      <c r="MM15" s="112"/>
      <c r="MN15" s="105"/>
      <c r="MO15" s="106"/>
      <c r="MP15" s="108"/>
      <c r="MQ15" s="107"/>
      <c r="MR15" s="117"/>
      <c r="MS15" s="112"/>
      <c r="MT15" s="105"/>
      <c r="MU15" s="106"/>
      <c r="MV15" s="108"/>
      <c r="MW15" s="107"/>
      <c r="MX15" s="117"/>
      <c r="MY15" s="112"/>
      <c r="MZ15" s="105"/>
      <c r="NA15" s="106"/>
      <c r="NB15" s="108"/>
      <c r="NC15" s="107"/>
      <c r="ND15" s="117"/>
      <c r="NE15" s="112"/>
      <c r="NF15" s="105"/>
      <c r="NG15" s="106"/>
      <c r="NH15" s="108"/>
      <c r="NI15" s="107"/>
      <c r="NJ15" s="117"/>
      <c r="NK15" s="112"/>
      <c r="NL15" s="105"/>
      <c r="NM15" s="106"/>
      <c r="NN15" s="108"/>
      <c r="NO15" s="107"/>
      <c r="NP15" s="117"/>
      <c r="NQ15" s="112"/>
      <c r="NR15" s="105"/>
      <c r="NS15" s="106"/>
      <c r="NT15" s="108"/>
      <c r="NU15" s="107"/>
      <c r="NV15" s="117"/>
      <c r="NW15" s="112"/>
      <c r="NX15" s="105"/>
      <c r="NY15" s="106"/>
      <c r="NZ15" s="108"/>
      <c r="OA15" s="107"/>
      <c r="OB15" s="117"/>
      <c r="OC15" s="112"/>
      <c r="OD15" s="105"/>
      <c r="OE15" s="106"/>
      <c r="OF15" s="108"/>
      <c r="OG15" s="107"/>
      <c r="OH15" s="117"/>
      <c r="OI15" s="112"/>
      <c r="OJ15" s="105"/>
      <c r="OK15" s="106"/>
      <c r="OL15" s="108"/>
      <c r="OM15" s="107"/>
      <c r="ON15" s="117"/>
      <c r="OO15" s="112"/>
      <c r="OP15" s="105"/>
      <c r="OQ15" s="106"/>
      <c r="OR15" s="108"/>
      <c r="OS15" s="107"/>
      <c r="OT15" s="117"/>
      <c r="OU15" s="112"/>
      <c r="OV15" s="105"/>
      <c r="OW15" s="106"/>
      <c r="OX15" s="108"/>
      <c r="OY15" s="107"/>
      <c r="OZ15" s="117"/>
      <c r="PA15" s="112"/>
      <c r="PB15" s="105"/>
      <c r="PC15" s="106"/>
      <c r="PD15" s="108"/>
      <c r="PE15" s="107"/>
      <c r="PF15" s="117"/>
      <c r="PG15" s="112"/>
      <c r="PH15" s="105"/>
      <c r="PI15" s="106"/>
      <c r="PJ15" s="108"/>
      <c r="PK15" s="107"/>
      <c r="PL15" s="117"/>
      <c r="PM15" s="112"/>
      <c r="PN15" s="105"/>
      <c r="PO15" s="106"/>
      <c r="PP15" s="108"/>
      <c r="PQ15" s="107"/>
      <c r="PR15" s="117"/>
      <c r="PS15" s="112"/>
      <c r="PT15" s="105"/>
      <c r="PU15" s="106"/>
      <c r="PV15" s="108"/>
      <c r="PW15" s="107"/>
      <c r="PX15" s="117"/>
      <c r="PY15" s="112"/>
      <c r="PZ15" s="105"/>
      <c r="QA15" s="106"/>
      <c r="QB15" s="108"/>
      <c r="QC15" s="107"/>
      <c r="QD15" s="117"/>
      <c r="QE15" s="112"/>
      <c r="QF15" s="105"/>
      <c r="QG15" s="106"/>
      <c r="QH15" s="108"/>
      <c r="QI15" s="107"/>
      <c r="QJ15" s="117"/>
      <c r="QK15" s="112"/>
      <c r="QL15" s="105"/>
      <c r="QM15" s="106"/>
      <c r="QN15" s="108"/>
      <c r="QO15" s="107"/>
      <c r="QP15" s="117"/>
      <c r="QQ15" s="112"/>
      <c r="QR15" s="105"/>
      <c r="QS15" s="106"/>
      <c r="QT15" s="108"/>
      <c r="QU15" s="107"/>
      <c r="QV15" s="117"/>
      <c r="QW15" s="112"/>
      <c r="QX15" s="105"/>
      <c r="QY15" s="106"/>
      <c r="QZ15" s="108"/>
      <c r="RA15" s="107"/>
      <c r="RB15" s="117"/>
      <c r="RC15" s="112"/>
      <c r="RD15" s="105"/>
      <c r="RE15" s="106"/>
      <c r="RF15" s="108"/>
      <c r="RG15" s="107"/>
      <c r="RH15" s="117"/>
      <c r="RI15" s="112"/>
      <c r="RJ15" s="105"/>
      <c r="RK15" s="106"/>
      <c r="RL15" s="108"/>
      <c r="RM15" s="107"/>
      <c r="RN15" s="117"/>
      <c r="RO15" s="112"/>
      <c r="RP15" s="105"/>
      <c r="RQ15" s="106"/>
      <c r="RR15" s="108"/>
      <c r="RS15" s="107"/>
      <c r="RT15" s="117"/>
      <c r="RU15" s="112"/>
      <c r="RV15" s="105"/>
      <c r="RW15" s="106"/>
      <c r="RX15" s="108"/>
      <c r="RY15" s="107"/>
      <c r="RZ15" s="117"/>
      <c r="SA15" s="112"/>
      <c r="SB15" s="105"/>
      <c r="SC15" s="106"/>
      <c r="SD15" s="108"/>
      <c r="SE15" s="107"/>
      <c r="SF15" s="117"/>
      <c r="SG15" s="112"/>
      <c r="SH15" s="105"/>
      <c r="SI15" s="106"/>
      <c r="SJ15" s="108"/>
      <c r="SK15" s="107"/>
      <c r="SL15" s="117"/>
      <c r="SM15" s="112"/>
      <c r="SN15" s="105"/>
      <c r="SO15" s="106"/>
      <c r="SP15" s="108"/>
      <c r="SQ15" s="107"/>
      <c r="SR15" s="117"/>
      <c r="SS15" s="112"/>
      <c r="ST15" s="105"/>
      <c r="SU15" s="106"/>
      <c r="SV15" s="108"/>
      <c r="SW15" s="107"/>
      <c r="SX15" s="117"/>
      <c r="SY15" s="112"/>
      <c r="SZ15" s="105"/>
      <c r="TA15" s="106"/>
      <c r="TB15" s="108"/>
      <c r="TC15" s="107"/>
      <c r="TD15" s="117"/>
      <c r="TE15" s="112"/>
      <c r="TF15" s="105"/>
      <c r="TG15" s="106"/>
      <c r="TH15" s="108"/>
      <c r="TI15" s="107"/>
      <c r="TJ15" s="117" t="s">
        <v>34</v>
      </c>
      <c r="TK15" s="112">
        <v>2200244.08</v>
      </c>
      <c r="TL15" s="105">
        <v>2</v>
      </c>
      <c r="TM15" s="106">
        <v>0</v>
      </c>
      <c r="TN15" s="108">
        <f>TK15</f>
        <v>2200244.08</v>
      </c>
      <c r="TO15" s="107"/>
      <c r="TP15" s="117" t="s">
        <v>34</v>
      </c>
      <c r="TQ15" s="112">
        <v>3819550.4</v>
      </c>
      <c r="TR15" s="105">
        <v>10</v>
      </c>
      <c r="TS15" s="106">
        <v>1.29</v>
      </c>
      <c r="TT15" s="108">
        <f>TQ15</f>
        <v>3819550.4</v>
      </c>
      <c r="TU15" s="107"/>
      <c r="TV15" s="117" t="s">
        <v>34</v>
      </c>
      <c r="TW15" s="112">
        <v>4919608.1900000004</v>
      </c>
      <c r="TX15" s="105">
        <v>24</v>
      </c>
      <c r="TY15" s="106">
        <v>0.68</v>
      </c>
      <c r="TZ15" s="108">
        <f>TW15</f>
        <v>4919608.1900000004</v>
      </c>
      <c r="UA15" s="107"/>
      <c r="UB15" s="117" t="s">
        <v>34</v>
      </c>
      <c r="UC15" s="112">
        <v>7181735.8099999996</v>
      </c>
      <c r="UD15" s="105">
        <v>38</v>
      </c>
      <c r="UE15" s="106">
        <v>4.0000000000000001E-3</v>
      </c>
      <c r="UF15" s="108">
        <f>UC15</f>
        <v>7181735.8099999996</v>
      </c>
      <c r="UG15" s="107"/>
    </row>
    <row r="16" spans="1:553" x14ac:dyDescent="0.25">
      <c r="A16" s="76" t="s">
        <v>251</v>
      </c>
      <c r="B16" s="77" t="s">
        <v>6</v>
      </c>
      <c r="C16" s="76" t="s">
        <v>7</v>
      </c>
      <c r="D16" s="78" t="s">
        <v>34</v>
      </c>
      <c r="E16" s="79">
        <v>12200742</v>
      </c>
      <c r="F16" s="79">
        <v>2480</v>
      </c>
      <c r="G16" s="110">
        <v>5.31</v>
      </c>
      <c r="H16" s="79">
        <f t="shared" si="0"/>
        <v>12200742</v>
      </c>
      <c r="I16" s="80" t="s">
        <v>34</v>
      </c>
      <c r="J16" s="81">
        <v>17751787</v>
      </c>
      <c r="K16" s="82">
        <v>2631</v>
      </c>
      <c r="L16" s="83">
        <v>0.48</v>
      </c>
      <c r="M16" s="81">
        <f t="shared" si="1"/>
        <v>17751787</v>
      </c>
      <c r="N16" s="84" t="s">
        <v>34</v>
      </c>
      <c r="O16" s="85">
        <v>17853722</v>
      </c>
      <c r="P16" s="85">
        <v>2657</v>
      </c>
      <c r="Q16" s="85">
        <f t="shared" si="2"/>
        <v>17853722</v>
      </c>
      <c r="R16" s="86"/>
      <c r="S16" s="89" t="s">
        <v>34</v>
      </c>
      <c r="T16" s="88">
        <v>18672176</v>
      </c>
      <c r="U16" s="88">
        <v>2633</v>
      </c>
      <c r="V16" s="88">
        <f t="shared" si="3"/>
        <v>18672176</v>
      </c>
      <c r="W16" s="86"/>
      <c r="X16" s="89" t="s">
        <v>34</v>
      </c>
      <c r="Y16" s="88">
        <v>21230159</v>
      </c>
      <c r="Z16" s="88">
        <v>2569</v>
      </c>
      <c r="AA16" s="88">
        <f t="shared" si="4"/>
        <v>21230159</v>
      </c>
      <c r="AB16" s="86"/>
      <c r="AC16" s="89" t="s">
        <v>34</v>
      </c>
      <c r="AD16" s="88">
        <v>18020569</v>
      </c>
      <c r="AE16" s="88">
        <v>2469</v>
      </c>
      <c r="AF16" s="88">
        <f t="shared" si="5"/>
        <v>18020569</v>
      </c>
      <c r="AG16" s="86"/>
      <c r="AH16" s="90" t="s">
        <v>35</v>
      </c>
      <c r="AI16" s="88">
        <v>17941090</v>
      </c>
      <c r="AJ16" s="88">
        <v>2464</v>
      </c>
      <c r="AK16" s="88">
        <f t="shared" si="6"/>
        <v>17941090</v>
      </c>
      <c r="AL16" s="86"/>
      <c r="AM16" s="89" t="s">
        <v>34</v>
      </c>
      <c r="AN16" s="88">
        <v>16472855</v>
      </c>
      <c r="AO16" s="88">
        <v>2430</v>
      </c>
      <c r="AP16" s="91">
        <v>1.1399999999999999</v>
      </c>
      <c r="AQ16" s="88">
        <f t="shared" si="7"/>
        <v>16472855</v>
      </c>
      <c r="AR16" s="88"/>
      <c r="AS16" s="89" t="s">
        <v>34</v>
      </c>
      <c r="AT16" s="88">
        <v>15545530</v>
      </c>
      <c r="AU16" s="88">
        <v>2341</v>
      </c>
      <c r="AV16" s="92">
        <v>0.53</v>
      </c>
      <c r="AW16" s="93">
        <f t="shared" si="8"/>
        <v>15545530</v>
      </c>
      <c r="AX16" s="89" t="s">
        <v>34</v>
      </c>
      <c r="AY16" s="88">
        <v>15105707</v>
      </c>
      <c r="AZ16" s="88">
        <v>2306</v>
      </c>
      <c r="BA16" s="94">
        <v>0.81</v>
      </c>
      <c r="BB16" s="93">
        <f t="shared" si="9"/>
        <v>15105707</v>
      </c>
      <c r="BC16" s="89" t="s">
        <v>34</v>
      </c>
      <c r="BD16" s="95">
        <v>14729405</v>
      </c>
      <c r="BE16" s="94">
        <v>2271</v>
      </c>
      <c r="BF16" s="113">
        <v>0.63</v>
      </c>
      <c r="BG16" s="97">
        <f t="shared" si="55"/>
        <v>14729405</v>
      </c>
      <c r="BH16" s="98" t="s">
        <v>34</v>
      </c>
      <c r="BI16" s="99">
        <v>12364070.25</v>
      </c>
      <c r="BJ16" s="99">
        <v>2209</v>
      </c>
      <c r="BK16" s="100">
        <v>1.68</v>
      </c>
      <c r="BL16" s="101">
        <f t="shared" si="10"/>
        <v>12364070.25</v>
      </c>
      <c r="BM16" s="102" t="s">
        <v>34</v>
      </c>
      <c r="BN16" s="99">
        <v>12987404</v>
      </c>
      <c r="BO16" s="99">
        <v>2164</v>
      </c>
      <c r="BP16" s="106">
        <v>1.92</v>
      </c>
      <c r="BQ16" s="104">
        <f t="shared" si="11"/>
        <v>12987404</v>
      </c>
      <c r="BR16" s="102" t="s">
        <v>34</v>
      </c>
      <c r="BS16" s="99">
        <v>12652305</v>
      </c>
      <c r="BT16" s="99">
        <v>2127</v>
      </c>
      <c r="BU16" s="106">
        <v>0.91</v>
      </c>
      <c r="BV16" s="104">
        <f t="shared" si="12"/>
        <v>12652305</v>
      </c>
      <c r="BW16" s="98" t="s">
        <v>34</v>
      </c>
      <c r="BX16" s="105">
        <v>13004711</v>
      </c>
      <c r="BY16" s="105">
        <v>2071</v>
      </c>
      <c r="BZ16" s="106">
        <v>1.47</v>
      </c>
      <c r="CA16" s="104">
        <f t="shared" si="13"/>
        <v>13004711</v>
      </c>
      <c r="CB16" s="98" t="s">
        <v>34</v>
      </c>
      <c r="CC16" s="105">
        <v>12591416</v>
      </c>
      <c r="CD16" s="105">
        <v>2029</v>
      </c>
      <c r="CE16" s="106">
        <v>1.07</v>
      </c>
      <c r="CF16" s="104">
        <f t="shared" si="14"/>
        <v>12591416</v>
      </c>
      <c r="CG16" s="98" t="s">
        <v>34</v>
      </c>
      <c r="CH16" s="105">
        <v>13136641</v>
      </c>
      <c r="CI16" s="105">
        <v>2013</v>
      </c>
      <c r="CJ16" s="106">
        <v>1.27</v>
      </c>
      <c r="CK16" s="105">
        <f t="shared" si="15"/>
        <v>13136641</v>
      </c>
      <c r="CL16" s="98" t="s">
        <v>35</v>
      </c>
      <c r="CM16" s="105">
        <v>12856076</v>
      </c>
      <c r="CN16" s="105">
        <v>2010</v>
      </c>
      <c r="CO16" s="106">
        <v>1.47</v>
      </c>
      <c r="CP16" s="104">
        <f t="shared" si="16"/>
        <v>12856076</v>
      </c>
      <c r="CQ16" s="98" t="s">
        <v>35</v>
      </c>
      <c r="CR16" s="105">
        <v>13254699</v>
      </c>
      <c r="CS16" s="105">
        <v>1994</v>
      </c>
      <c r="CT16" s="106">
        <v>0.97</v>
      </c>
      <c r="CU16" s="104">
        <f t="shared" si="17"/>
        <v>13254699</v>
      </c>
      <c r="CV16" s="1" t="s">
        <v>35</v>
      </c>
      <c r="CW16" s="107">
        <v>12858141.09</v>
      </c>
      <c r="CX16" s="107">
        <v>1990</v>
      </c>
      <c r="CY16" s="18">
        <v>1.83</v>
      </c>
      <c r="CZ16" s="104">
        <f t="shared" si="18"/>
        <v>12858141.09</v>
      </c>
      <c r="DA16" s="105"/>
      <c r="DB16" s="1" t="s">
        <v>35</v>
      </c>
      <c r="DC16" s="107">
        <v>12722542</v>
      </c>
      <c r="DD16" s="107">
        <v>1974</v>
      </c>
      <c r="DE16" s="18">
        <v>1.67</v>
      </c>
      <c r="DF16" s="104">
        <f t="shared" si="19"/>
        <v>12722542</v>
      </c>
      <c r="DG16" s="1" t="s">
        <v>35</v>
      </c>
      <c r="DH16" s="107">
        <v>12584455</v>
      </c>
      <c r="DI16" s="107">
        <v>1970</v>
      </c>
      <c r="DJ16" s="18">
        <v>1.65</v>
      </c>
      <c r="DK16" s="104">
        <f t="shared" si="20"/>
        <v>12584455</v>
      </c>
      <c r="DL16" s="1" t="s">
        <v>35</v>
      </c>
      <c r="DM16" s="107">
        <v>12217284</v>
      </c>
      <c r="DN16" s="107">
        <v>1961</v>
      </c>
      <c r="DO16" s="18">
        <v>1.55</v>
      </c>
      <c r="DP16" s="104">
        <f t="shared" si="21"/>
        <v>12217284</v>
      </c>
      <c r="DQ16" s="1" t="s">
        <v>35</v>
      </c>
      <c r="DR16" s="107">
        <v>12005076</v>
      </c>
      <c r="DS16" s="107">
        <v>1952</v>
      </c>
      <c r="DT16" s="18">
        <v>2.67</v>
      </c>
      <c r="DU16" s="104">
        <f t="shared" si="22"/>
        <v>12005076</v>
      </c>
      <c r="DV16" s="1" t="s">
        <v>35</v>
      </c>
      <c r="DW16" s="107">
        <v>13016266</v>
      </c>
      <c r="DX16" s="107">
        <v>1957</v>
      </c>
      <c r="DY16" s="18">
        <v>1.1200000000000001</v>
      </c>
      <c r="DZ16" s="104">
        <f t="shared" si="23"/>
        <v>13016266</v>
      </c>
      <c r="EA16" s="1" t="s">
        <v>35</v>
      </c>
      <c r="EB16" s="107">
        <v>13002894</v>
      </c>
      <c r="EC16" s="107">
        <v>1940</v>
      </c>
      <c r="ED16" s="18">
        <v>1.32</v>
      </c>
      <c r="EE16" s="104">
        <f t="shared" si="24"/>
        <v>13002894</v>
      </c>
      <c r="EF16" s="1" t="s">
        <v>36</v>
      </c>
      <c r="EG16" s="107">
        <v>13214916</v>
      </c>
      <c r="EH16" s="107">
        <v>1935</v>
      </c>
      <c r="EI16" s="18">
        <v>1.46</v>
      </c>
      <c r="EJ16" s="104">
        <f t="shared" si="25"/>
        <v>13214916</v>
      </c>
      <c r="EK16" s="1" t="s">
        <v>36</v>
      </c>
      <c r="EL16" s="107">
        <v>12753175</v>
      </c>
      <c r="EM16" s="107">
        <v>1922</v>
      </c>
      <c r="EN16" s="18">
        <v>1.36</v>
      </c>
      <c r="EO16" s="104">
        <f t="shared" si="26"/>
        <v>12753175</v>
      </c>
      <c r="EP16" s="1" t="s">
        <v>36</v>
      </c>
      <c r="EQ16" s="107">
        <v>12976608</v>
      </c>
      <c r="ER16" s="107">
        <v>1919</v>
      </c>
      <c r="ES16" s="18">
        <v>1.97</v>
      </c>
      <c r="ET16" s="104">
        <f t="shared" si="27"/>
        <v>12976608</v>
      </c>
      <c r="EV16" s="98" t="s">
        <v>36</v>
      </c>
      <c r="EW16" s="105">
        <v>13273662</v>
      </c>
      <c r="EX16" s="105">
        <v>1919</v>
      </c>
      <c r="EY16" s="106">
        <v>1.35</v>
      </c>
      <c r="EZ16" s="104">
        <f t="shared" si="28"/>
        <v>13273662</v>
      </c>
      <c r="FB16" s="98" t="s">
        <v>36</v>
      </c>
      <c r="FC16" s="105">
        <v>13492111</v>
      </c>
      <c r="FD16" s="105">
        <v>1924</v>
      </c>
      <c r="FE16" s="106">
        <v>1.72</v>
      </c>
      <c r="FF16" s="104">
        <f t="shared" si="29"/>
        <v>13492111</v>
      </c>
      <c r="FH16" s="98" t="s">
        <v>36</v>
      </c>
      <c r="FI16" s="105">
        <v>13733603</v>
      </c>
      <c r="FJ16" s="105">
        <v>1921</v>
      </c>
      <c r="FK16" s="106">
        <v>1.93</v>
      </c>
      <c r="FL16" s="104">
        <f t="shared" si="30"/>
        <v>13733603</v>
      </c>
      <c r="FN16" s="98" t="s">
        <v>36</v>
      </c>
      <c r="FO16" s="105">
        <v>14336609</v>
      </c>
      <c r="FP16" s="105">
        <v>1919</v>
      </c>
      <c r="FQ16" s="106">
        <v>1.7</v>
      </c>
      <c r="FR16" s="104">
        <f t="shared" si="31"/>
        <v>14336609</v>
      </c>
      <c r="FT16" s="98" t="s">
        <v>36</v>
      </c>
      <c r="FU16" s="105">
        <v>15202751</v>
      </c>
      <c r="FV16" s="105">
        <v>1910</v>
      </c>
      <c r="FW16" s="106">
        <v>1.1200000000000001</v>
      </c>
      <c r="FX16" s="104">
        <f t="shared" si="32"/>
        <v>15202751</v>
      </c>
      <c r="FZ16" s="98" t="s">
        <v>36</v>
      </c>
      <c r="GA16" s="105">
        <v>15070987</v>
      </c>
      <c r="GB16" s="105">
        <v>1908</v>
      </c>
      <c r="GC16" s="106">
        <v>1.73</v>
      </c>
      <c r="GD16" s="104">
        <f t="shared" si="33"/>
        <v>15070987</v>
      </c>
      <c r="GF16" s="98" t="s">
        <v>36</v>
      </c>
      <c r="GG16" s="105">
        <v>16033251</v>
      </c>
      <c r="GH16" s="105">
        <v>1899</v>
      </c>
      <c r="GI16" s="106">
        <v>1.84</v>
      </c>
      <c r="GJ16" s="104">
        <f t="shared" si="34"/>
        <v>16033251</v>
      </c>
      <c r="GL16" s="98" t="s">
        <v>36</v>
      </c>
      <c r="GM16" s="105">
        <v>16173529</v>
      </c>
      <c r="GN16" s="105">
        <v>1901</v>
      </c>
      <c r="GO16" s="106">
        <v>0.11</v>
      </c>
      <c r="GP16" s="104">
        <f t="shared" si="35"/>
        <v>16173529</v>
      </c>
      <c r="GR16" s="98" t="s">
        <v>36</v>
      </c>
      <c r="GS16" s="105">
        <v>16597245</v>
      </c>
      <c r="GT16" s="105">
        <v>1895</v>
      </c>
      <c r="GU16" s="106">
        <v>3.74</v>
      </c>
      <c r="GV16" s="104">
        <f t="shared" si="36"/>
        <v>16597245</v>
      </c>
      <c r="GX16" s="98" t="s">
        <v>36</v>
      </c>
      <c r="GY16" s="105">
        <v>16319360</v>
      </c>
      <c r="GZ16" s="105">
        <v>1913</v>
      </c>
      <c r="HA16" s="106">
        <v>1.1399999999999999</v>
      </c>
      <c r="HB16" s="108">
        <f t="shared" si="37"/>
        <v>16319360</v>
      </c>
      <c r="HD16" s="98" t="s">
        <v>36</v>
      </c>
      <c r="HE16" s="105">
        <v>16368841.189999999</v>
      </c>
      <c r="HF16" s="105">
        <v>1911</v>
      </c>
      <c r="HG16" s="106">
        <v>1.21</v>
      </c>
      <c r="HH16" s="108">
        <f t="shared" si="38"/>
        <v>16368841.189999999</v>
      </c>
      <c r="HJ16" s="98" t="s">
        <v>36</v>
      </c>
      <c r="HK16" s="105">
        <v>15014053</v>
      </c>
      <c r="HL16" s="105">
        <v>1918</v>
      </c>
      <c r="HM16" s="106">
        <v>1.45</v>
      </c>
      <c r="HN16" s="108">
        <f t="shared" si="39"/>
        <v>15014053</v>
      </c>
      <c r="HP16" s="98" t="s">
        <v>36</v>
      </c>
      <c r="HQ16" s="105">
        <v>15433329</v>
      </c>
      <c r="HR16" s="105">
        <v>1920</v>
      </c>
      <c r="HS16" s="106">
        <v>0.91</v>
      </c>
      <c r="HT16" s="108">
        <f t="shared" si="40"/>
        <v>15433329</v>
      </c>
      <c r="HV16" s="98" t="s">
        <v>36</v>
      </c>
      <c r="HW16" s="105">
        <v>14770743</v>
      </c>
      <c r="HX16" s="105">
        <v>1917</v>
      </c>
      <c r="HY16" s="106">
        <v>2.11</v>
      </c>
      <c r="HZ16" s="108">
        <f t="shared" si="41"/>
        <v>14770743</v>
      </c>
      <c r="IB16" s="98" t="s">
        <v>36</v>
      </c>
      <c r="IC16" s="105">
        <v>14782606</v>
      </c>
      <c r="ID16" s="105">
        <v>1914</v>
      </c>
      <c r="IE16" s="106">
        <v>2.36</v>
      </c>
      <c r="IF16" s="108">
        <f t="shared" si="42"/>
        <v>14782606</v>
      </c>
      <c r="IH16" s="98" t="s">
        <v>36</v>
      </c>
      <c r="II16" s="105">
        <v>14038512</v>
      </c>
      <c r="IJ16" s="105">
        <v>1908</v>
      </c>
      <c r="IK16" s="106">
        <v>1.57</v>
      </c>
      <c r="IL16" s="108">
        <f t="shared" si="43"/>
        <v>14038512</v>
      </c>
      <c r="IN16" s="98" t="s">
        <v>36</v>
      </c>
      <c r="IO16" s="105">
        <v>14327983</v>
      </c>
      <c r="IP16" s="105">
        <v>1911</v>
      </c>
      <c r="IQ16" s="106">
        <v>1.39</v>
      </c>
      <c r="IR16" s="108">
        <f t="shared" si="44"/>
        <v>14327983</v>
      </c>
      <c r="IT16" s="98" t="s">
        <v>36</v>
      </c>
      <c r="IU16" s="105">
        <v>14573067</v>
      </c>
      <c r="IV16" s="105">
        <v>1894</v>
      </c>
      <c r="IW16" s="106">
        <v>1.39</v>
      </c>
      <c r="IX16" s="108">
        <f t="shared" si="45"/>
        <v>14573067</v>
      </c>
      <c r="IZ16" s="98" t="s">
        <v>36</v>
      </c>
      <c r="JA16" s="105">
        <v>14311585</v>
      </c>
      <c r="JB16" s="105">
        <v>1888</v>
      </c>
      <c r="JC16" s="106">
        <v>2.6</v>
      </c>
      <c r="JD16" s="108">
        <f t="shared" si="46"/>
        <v>14311585</v>
      </c>
      <c r="JF16" s="98" t="s">
        <v>36</v>
      </c>
      <c r="JG16" s="105">
        <v>13293584</v>
      </c>
      <c r="JH16" s="105">
        <v>1880</v>
      </c>
      <c r="JI16" s="106">
        <v>1.82</v>
      </c>
      <c r="JJ16" s="108">
        <f t="shared" si="47"/>
        <v>13293584</v>
      </c>
      <c r="JL16" s="98" t="s">
        <v>36</v>
      </c>
      <c r="JM16" s="105">
        <v>13463750</v>
      </c>
      <c r="JN16" s="105">
        <v>1876</v>
      </c>
      <c r="JO16" s="106">
        <v>1.57</v>
      </c>
      <c r="JP16" s="108">
        <f t="shared" si="48"/>
        <v>13463750</v>
      </c>
      <c r="JR16" s="98" t="s">
        <v>36</v>
      </c>
      <c r="JS16" s="105">
        <v>13577078</v>
      </c>
      <c r="JT16" s="105">
        <v>1873</v>
      </c>
      <c r="JU16" s="106">
        <v>1.24</v>
      </c>
      <c r="JV16" s="108">
        <f t="shared" si="49"/>
        <v>13577078</v>
      </c>
      <c r="JX16" s="98" t="s">
        <v>36</v>
      </c>
      <c r="JY16" s="105">
        <v>13194887</v>
      </c>
      <c r="JZ16" s="105">
        <v>1861</v>
      </c>
      <c r="KA16" s="106">
        <v>1.85</v>
      </c>
      <c r="KB16" s="108">
        <f t="shared" si="50"/>
        <v>13194887</v>
      </c>
      <c r="KD16" s="98" t="s">
        <v>36</v>
      </c>
      <c r="KE16" s="105">
        <v>12282188</v>
      </c>
      <c r="KF16" s="105">
        <v>1857</v>
      </c>
      <c r="KG16" s="106">
        <v>1.34</v>
      </c>
      <c r="KH16" s="108">
        <f t="shared" si="51"/>
        <v>12282188</v>
      </c>
      <c r="KJ16" s="98" t="s">
        <v>36</v>
      </c>
      <c r="KK16" s="105">
        <v>12560094</v>
      </c>
      <c r="KL16" s="105">
        <v>1860</v>
      </c>
      <c r="KM16" s="106">
        <v>2.16</v>
      </c>
      <c r="KN16" s="108">
        <f t="shared" si="56"/>
        <v>12560094</v>
      </c>
      <c r="KP16" s="98" t="s">
        <v>36</v>
      </c>
      <c r="KQ16" s="105">
        <v>12539040</v>
      </c>
      <c r="KR16" s="105">
        <v>1855</v>
      </c>
      <c r="KS16" s="106">
        <v>1.26</v>
      </c>
      <c r="KT16" s="108">
        <f t="shared" si="52"/>
        <v>12539040</v>
      </c>
      <c r="KV16" s="98" t="s">
        <v>36</v>
      </c>
      <c r="KW16" s="105">
        <v>12595265</v>
      </c>
      <c r="KX16" s="105">
        <v>1865</v>
      </c>
      <c r="KY16" s="106">
        <v>1.88</v>
      </c>
      <c r="KZ16" s="109">
        <f t="shared" si="96"/>
        <v>12595265</v>
      </c>
      <c r="LB16" s="98" t="s">
        <v>36</v>
      </c>
      <c r="LC16" s="105">
        <v>12488431</v>
      </c>
      <c r="LD16" s="105">
        <v>1867</v>
      </c>
      <c r="LE16" s="106">
        <v>1.96</v>
      </c>
      <c r="LF16" s="108">
        <f t="shared" si="54"/>
        <v>12488431</v>
      </c>
      <c r="LH16" s="98" t="s">
        <v>36</v>
      </c>
      <c r="LI16" s="105">
        <v>12024797</v>
      </c>
      <c r="LJ16" s="105">
        <v>1865</v>
      </c>
      <c r="LK16" s="106">
        <v>1.99</v>
      </c>
      <c r="LL16" s="108">
        <f t="shared" si="57"/>
        <v>12024797</v>
      </c>
      <c r="LN16" s="98" t="s">
        <v>36</v>
      </c>
      <c r="LO16" s="105">
        <v>14175271</v>
      </c>
      <c r="LP16" s="105">
        <v>1868</v>
      </c>
      <c r="LQ16" s="106">
        <v>1.74</v>
      </c>
      <c r="LR16" s="108">
        <f t="shared" ref="LR16:LR25" si="98">LO16</f>
        <v>14175271</v>
      </c>
      <c r="LT16" s="98" t="s">
        <v>41</v>
      </c>
      <c r="LU16" s="105">
        <v>13462863</v>
      </c>
      <c r="LV16" s="105">
        <v>1873</v>
      </c>
      <c r="LW16" s="106">
        <v>1.47</v>
      </c>
      <c r="LX16" s="108">
        <f t="shared" ref="LX16:LX25" si="99">LU16</f>
        <v>13462863</v>
      </c>
      <c r="LZ16" s="98" t="s">
        <v>41</v>
      </c>
      <c r="MA16" s="105">
        <v>12968078</v>
      </c>
      <c r="MB16" s="105">
        <v>1879</v>
      </c>
      <c r="MC16" s="106">
        <v>1.87</v>
      </c>
      <c r="MD16" s="108">
        <f t="shared" ref="MD16:MD25" si="100">MA16</f>
        <v>12968078</v>
      </c>
      <c r="MF16" s="98" t="s">
        <v>41</v>
      </c>
      <c r="MG16" s="105">
        <v>13580769</v>
      </c>
      <c r="MH16" s="105">
        <v>1877</v>
      </c>
      <c r="MI16" s="106">
        <v>1.1000000000000001</v>
      </c>
      <c r="MJ16" s="108">
        <f t="shared" ref="MJ16:MJ25" si="101">MG16</f>
        <v>13580769</v>
      </c>
      <c r="ML16" s="98" t="s">
        <v>41</v>
      </c>
      <c r="MM16" s="105">
        <v>13280454</v>
      </c>
      <c r="MN16" s="105">
        <v>1881</v>
      </c>
      <c r="MO16" s="106">
        <v>1.6</v>
      </c>
      <c r="MP16" s="108">
        <f t="shared" ref="MP16:MP25" si="102">MM16</f>
        <v>13280454</v>
      </c>
      <c r="MR16" s="98" t="s">
        <v>41</v>
      </c>
      <c r="MS16" s="105">
        <v>13280974</v>
      </c>
      <c r="MT16" s="105">
        <v>1879</v>
      </c>
      <c r="MU16" s="106">
        <v>1.1299999999999999</v>
      </c>
      <c r="MV16" s="108">
        <f t="shared" ref="MV16:MV19" si="103">MS16</f>
        <v>13280974</v>
      </c>
      <c r="MX16" s="98" t="s">
        <v>41</v>
      </c>
      <c r="MY16" s="105">
        <v>12811779</v>
      </c>
      <c r="MZ16" s="105">
        <v>1881</v>
      </c>
      <c r="NA16" s="106">
        <v>1.1299999999999999</v>
      </c>
      <c r="NB16" s="108">
        <f t="shared" ref="NB16:NB19" si="104">MY16</f>
        <v>12811779</v>
      </c>
      <c r="ND16" s="98" t="s">
        <v>41</v>
      </c>
      <c r="NE16" s="105">
        <v>12296383</v>
      </c>
      <c r="NF16" s="105">
        <v>1885</v>
      </c>
      <c r="NG16" s="106">
        <v>1.79</v>
      </c>
      <c r="NH16" s="108">
        <f t="shared" ref="NH16:NH19" si="105">NE16</f>
        <v>12296383</v>
      </c>
      <c r="NJ16" s="98" t="s">
        <v>41</v>
      </c>
      <c r="NK16" s="105">
        <v>12484079</v>
      </c>
      <c r="NL16" s="105">
        <v>1900</v>
      </c>
      <c r="NM16" s="106">
        <v>1.21</v>
      </c>
      <c r="NN16" s="108">
        <f t="shared" ref="NN16:NN19" si="106">NK16</f>
        <v>12484079</v>
      </c>
      <c r="NP16" s="98" t="s">
        <v>41</v>
      </c>
      <c r="NQ16" s="105">
        <v>12330011</v>
      </c>
      <c r="NR16" s="105">
        <v>1904</v>
      </c>
      <c r="NS16" s="106">
        <v>1</v>
      </c>
      <c r="NT16" s="108">
        <f t="shared" ref="NT16:NT19" si="107">NQ16</f>
        <v>12330011</v>
      </c>
      <c r="NV16" s="98" t="s">
        <v>41</v>
      </c>
      <c r="NW16" s="105">
        <v>12430162</v>
      </c>
      <c r="NX16" s="105">
        <v>1902</v>
      </c>
      <c r="NY16" s="106">
        <v>1.27</v>
      </c>
      <c r="NZ16" s="108">
        <f t="shared" ref="NZ16:NZ19" si="108">NW16</f>
        <v>12430162</v>
      </c>
      <c r="OB16" s="98" t="s">
        <v>41</v>
      </c>
      <c r="OC16" s="105">
        <v>12772439</v>
      </c>
      <c r="OD16" s="105">
        <v>1907</v>
      </c>
      <c r="OE16" s="106">
        <v>1.51</v>
      </c>
      <c r="OF16" s="108">
        <f t="shared" ref="OF16:OF19" si="109">OC16</f>
        <v>12772439</v>
      </c>
      <c r="OH16" s="98" t="s">
        <v>41</v>
      </c>
      <c r="OI16" s="105">
        <v>13004156</v>
      </c>
      <c r="OJ16" s="105">
        <v>1906</v>
      </c>
      <c r="OK16" s="106">
        <v>1.52</v>
      </c>
      <c r="OL16" s="108">
        <f t="shared" ref="OL16:OL19" si="110">OI16</f>
        <v>13004156</v>
      </c>
      <c r="ON16" s="98" t="s">
        <v>41</v>
      </c>
      <c r="OO16" s="105">
        <v>13048596</v>
      </c>
      <c r="OP16" s="105">
        <v>1906</v>
      </c>
      <c r="OQ16" s="106">
        <v>2.0099999999999998</v>
      </c>
      <c r="OR16" s="108">
        <f t="shared" ref="OR16:OR19" si="111">OO16</f>
        <v>13048596</v>
      </c>
      <c r="OT16" s="98" t="s">
        <v>41</v>
      </c>
      <c r="OU16" s="105">
        <v>13567699</v>
      </c>
      <c r="OV16" s="105">
        <v>1900</v>
      </c>
      <c r="OW16" s="106">
        <v>2.2799999999999998</v>
      </c>
      <c r="OX16" s="108">
        <f t="shared" ref="OX16:OX19" si="112">OU16</f>
        <v>13567699</v>
      </c>
      <c r="OZ16" s="98" t="s">
        <v>41</v>
      </c>
      <c r="PA16" s="105">
        <v>13619230</v>
      </c>
      <c r="PB16" s="105">
        <v>1895</v>
      </c>
      <c r="PC16" s="106">
        <v>1.3</v>
      </c>
      <c r="PD16" s="108">
        <f t="shared" ref="PD16:PD19" si="113">PA16</f>
        <v>13619230</v>
      </c>
      <c r="PF16" s="98" t="s">
        <v>41</v>
      </c>
      <c r="PG16" s="105">
        <v>13915391</v>
      </c>
      <c r="PH16" s="105">
        <v>1893</v>
      </c>
      <c r="PI16" s="106">
        <v>1.01</v>
      </c>
      <c r="PJ16" s="108">
        <f t="shared" ref="PJ16:PJ19" si="114">PG16</f>
        <v>13915391</v>
      </c>
      <c r="PL16" s="98" t="s">
        <v>41</v>
      </c>
      <c r="PM16" s="105">
        <v>13749154</v>
      </c>
      <c r="PN16" s="105">
        <v>1891</v>
      </c>
      <c r="PO16" s="106">
        <v>1.71</v>
      </c>
      <c r="PP16" s="108">
        <f t="shared" ref="PP16:PP19" si="115">PM16</f>
        <v>13749154</v>
      </c>
      <c r="PR16" s="98" t="s">
        <v>41</v>
      </c>
      <c r="PS16" s="105">
        <v>13667836</v>
      </c>
      <c r="PT16" s="105">
        <v>1887</v>
      </c>
      <c r="PU16" s="106">
        <v>1.68</v>
      </c>
      <c r="PV16" s="108">
        <f t="shared" ref="PV16:PV19" si="116">PS16</f>
        <v>13667836</v>
      </c>
      <c r="PX16" s="98" t="s">
        <v>41</v>
      </c>
      <c r="PY16" s="105">
        <v>12920761</v>
      </c>
      <c r="PZ16" s="105">
        <v>1890</v>
      </c>
      <c r="QA16" s="106">
        <v>1.8</v>
      </c>
      <c r="QB16" s="108">
        <f t="shared" ref="QB16:QB19" si="117">PY16</f>
        <v>12920761</v>
      </c>
      <c r="QD16" s="98" t="s">
        <v>41</v>
      </c>
      <c r="QE16" s="105">
        <v>12985066</v>
      </c>
      <c r="QF16" s="105">
        <v>1893</v>
      </c>
      <c r="QG16" s="106">
        <v>2.25</v>
      </c>
      <c r="QH16" s="108">
        <f t="shared" ref="QH16:QH19" si="118">QE16</f>
        <v>12985066</v>
      </c>
      <c r="QJ16" s="98" t="s">
        <v>41</v>
      </c>
      <c r="QK16" s="105">
        <v>12899340</v>
      </c>
      <c r="QL16" s="105">
        <v>1894</v>
      </c>
      <c r="QM16" s="106">
        <v>1.21</v>
      </c>
      <c r="QN16" s="108">
        <f t="shared" ref="QN16:QN19" si="119">QK16</f>
        <v>12899340</v>
      </c>
      <c r="QP16" s="98" t="s">
        <v>41</v>
      </c>
      <c r="QQ16" s="105">
        <v>12699962</v>
      </c>
      <c r="QR16" s="105">
        <v>1893</v>
      </c>
      <c r="QS16" s="106">
        <v>1.63</v>
      </c>
      <c r="QT16" s="108">
        <f t="shared" ref="QT16:QT19" si="120">QQ16</f>
        <v>12699962</v>
      </c>
      <c r="QV16" s="98" t="s">
        <v>41</v>
      </c>
      <c r="QW16" s="105">
        <v>12228266</v>
      </c>
      <c r="QX16" s="105">
        <v>1889</v>
      </c>
      <c r="QY16" s="106">
        <v>1.32</v>
      </c>
      <c r="QZ16" s="108">
        <f t="shared" ref="QZ16:QZ19" si="121">QW16</f>
        <v>12228266</v>
      </c>
      <c r="RB16" s="98" t="s">
        <v>41</v>
      </c>
      <c r="RC16" s="105">
        <v>12258319</v>
      </c>
      <c r="RD16" s="105">
        <v>1884</v>
      </c>
      <c r="RE16" s="106">
        <v>1.97</v>
      </c>
      <c r="RF16" s="108">
        <f t="shared" ref="RF16:RF19" si="122">RC16</f>
        <v>12258319</v>
      </c>
      <c r="RH16" s="98" t="s">
        <v>41</v>
      </c>
      <c r="RI16" s="105">
        <v>12325036</v>
      </c>
      <c r="RJ16" s="105">
        <v>1886</v>
      </c>
      <c r="RK16" s="106">
        <v>0.65</v>
      </c>
      <c r="RL16" s="108">
        <f t="shared" ref="RL16:RL19" si="123">RI16</f>
        <v>12325036</v>
      </c>
      <c r="RN16" s="98" t="s">
        <v>41</v>
      </c>
      <c r="RO16" s="105">
        <v>11159756</v>
      </c>
      <c r="RP16" s="105">
        <v>1879</v>
      </c>
      <c r="RQ16" s="106">
        <v>1.25</v>
      </c>
      <c r="RR16" s="108">
        <f t="shared" ref="RR16:RR19" si="124">RO16</f>
        <v>11159756</v>
      </c>
      <c r="RT16" s="98" t="s">
        <v>41</v>
      </c>
      <c r="RU16" s="105">
        <v>10275128</v>
      </c>
      <c r="RV16" s="105">
        <v>1873</v>
      </c>
      <c r="RW16" s="106">
        <v>0.45</v>
      </c>
      <c r="RX16" s="108">
        <f t="shared" ref="RX16:RX19" si="125">RU16</f>
        <v>10275128</v>
      </c>
      <c r="RZ16" s="98" t="s">
        <v>41</v>
      </c>
      <c r="SA16" s="105">
        <v>10397527</v>
      </c>
      <c r="SB16" s="105">
        <v>1870</v>
      </c>
      <c r="SC16" s="106">
        <v>1.02</v>
      </c>
      <c r="SD16" s="108">
        <f t="shared" ref="SD16:SD19" si="126">SA16</f>
        <v>10397527</v>
      </c>
      <c r="SF16" s="98" t="s">
        <v>41</v>
      </c>
      <c r="SG16" s="105">
        <v>10692555</v>
      </c>
      <c r="SH16" s="105">
        <v>1868</v>
      </c>
      <c r="SI16" s="106">
        <v>0.31</v>
      </c>
      <c r="SJ16" s="108">
        <f t="shared" ref="SJ16:SJ19" si="127">SG16</f>
        <v>10692555</v>
      </c>
      <c r="SL16" s="98" t="s">
        <v>41</v>
      </c>
      <c r="SM16" s="105">
        <v>10667377</v>
      </c>
      <c r="SN16" s="105">
        <v>1866</v>
      </c>
      <c r="SO16" s="106">
        <v>0.45</v>
      </c>
      <c r="SP16" s="108">
        <f t="shared" ref="SP16:SP19" si="128">SM16</f>
        <v>10667377</v>
      </c>
      <c r="SR16" s="98" t="s">
        <v>41</v>
      </c>
      <c r="SS16" s="105">
        <v>10703182</v>
      </c>
      <c r="ST16" s="105">
        <v>1860</v>
      </c>
      <c r="SU16" s="106">
        <v>1.07</v>
      </c>
      <c r="SV16" s="108">
        <f t="shared" ref="SV16:SV19" si="129">SS16</f>
        <v>10703182</v>
      </c>
      <c r="SX16" s="98" t="s">
        <v>41</v>
      </c>
      <c r="SY16" s="105">
        <v>10795255</v>
      </c>
      <c r="SZ16" s="105">
        <v>1855</v>
      </c>
      <c r="TA16" s="106">
        <v>0.88</v>
      </c>
      <c r="TB16" s="108">
        <f t="shared" ref="TB16:TB19" si="130">SY16</f>
        <v>10795255</v>
      </c>
      <c r="TD16" s="98" t="s">
        <v>41</v>
      </c>
      <c r="TE16" s="105">
        <v>10913672.119999999</v>
      </c>
      <c r="TF16" s="105">
        <v>1857</v>
      </c>
      <c r="TG16" s="106">
        <v>0.78</v>
      </c>
      <c r="TH16" s="108">
        <f t="shared" ref="TH16:TH19" si="131">TE16</f>
        <v>10913672.119999999</v>
      </c>
      <c r="TJ16" s="98" t="s">
        <v>41</v>
      </c>
      <c r="TK16" s="105">
        <v>10777407.33</v>
      </c>
      <c r="TL16" s="105">
        <v>1851</v>
      </c>
      <c r="TM16" s="106">
        <v>2.13</v>
      </c>
      <c r="TN16" s="108">
        <f t="shared" ref="TN16:TN19" si="132">TK16</f>
        <v>10777407.33</v>
      </c>
      <c r="TP16" s="98" t="s">
        <v>41</v>
      </c>
      <c r="TQ16" s="105">
        <v>10684375.300000001</v>
      </c>
      <c r="TR16" s="105">
        <v>1845</v>
      </c>
      <c r="TS16" s="106">
        <v>1.1000000000000001</v>
      </c>
      <c r="TT16" s="108">
        <f t="shared" ref="TT16:TT19" si="133">TQ16</f>
        <v>10684375.300000001</v>
      </c>
      <c r="TV16" s="98" t="s">
        <v>41</v>
      </c>
      <c r="TW16" s="105">
        <v>11167514.800000001</v>
      </c>
      <c r="TX16" s="105">
        <v>1837</v>
      </c>
      <c r="TY16" s="106">
        <v>1.1399999999999999</v>
      </c>
      <c r="TZ16" s="108">
        <f t="shared" ref="TZ16:TZ19" si="134">TW16</f>
        <v>11167514.800000001</v>
      </c>
      <c r="UB16" s="98" t="s">
        <v>42</v>
      </c>
      <c r="UC16" s="105">
        <v>11098805.710000001</v>
      </c>
      <c r="UD16" s="105">
        <v>1832</v>
      </c>
      <c r="UE16" s="106">
        <v>1.0800000000000001E-2</v>
      </c>
      <c r="UF16" s="108">
        <f t="shared" ref="UF16:UF19" si="135">UC16</f>
        <v>11098805.710000001</v>
      </c>
    </row>
    <row r="17" spans="1:553" x14ac:dyDescent="0.25">
      <c r="A17" s="76" t="s">
        <v>252</v>
      </c>
      <c r="B17" s="77" t="s">
        <v>6</v>
      </c>
      <c r="C17" s="76" t="s">
        <v>8</v>
      </c>
      <c r="D17" s="78" t="s">
        <v>35</v>
      </c>
      <c r="E17" s="79">
        <v>1744565</v>
      </c>
      <c r="F17" s="79">
        <v>251</v>
      </c>
      <c r="G17" s="110">
        <v>6.58</v>
      </c>
      <c r="H17" s="79">
        <f t="shared" si="0"/>
        <v>1744565</v>
      </c>
      <c r="I17" s="80" t="s">
        <v>35</v>
      </c>
      <c r="J17" s="81">
        <v>2177145</v>
      </c>
      <c r="K17" s="82">
        <v>275</v>
      </c>
      <c r="L17" s="83">
        <v>1.3599999999999999</v>
      </c>
      <c r="M17" s="81">
        <f t="shared" si="1"/>
        <v>2177145</v>
      </c>
      <c r="N17" s="84" t="s">
        <v>35</v>
      </c>
      <c r="O17" s="85">
        <v>2068072</v>
      </c>
      <c r="P17" s="85">
        <v>293</v>
      </c>
      <c r="Q17" s="85">
        <f t="shared" si="2"/>
        <v>2068072</v>
      </c>
      <c r="R17" s="86"/>
      <c r="S17" s="89" t="s">
        <v>35</v>
      </c>
      <c r="T17" s="88">
        <v>2207295</v>
      </c>
      <c r="U17" s="88">
        <v>319</v>
      </c>
      <c r="V17" s="88">
        <f t="shared" si="3"/>
        <v>2207295</v>
      </c>
      <c r="W17" s="86"/>
      <c r="X17" s="89" t="s">
        <v>35</v>
      </c>
      <c r="Y17" s="88">
        <v>2386913</v>
      </c>
      <c r="Z17" s="88">
        <v>329</v>
      </c>
      <c r="AA17" s="88">
        <f t="shared" si="4"/>
        <v>2386913</v>
      </c>
      <c r="AB17" s="86"/>
      <c r="AC17" s="89" t="s">
        <v>35</v>
      </c>
      <c r="AD17" s="88">
        <v>3088381</v>
      </c>
      <c r="AE17" s="88">
        <v>333</v>
      </c>
      <c r="AF17" s="88">
        <f t="shared" si="5"/>
        <v>3088381</v>
      </c>
      <c r="AG17" s="86"/>
      <c r="AH17" s="90" t="s">
        <v>34</v>
      </c>
      <c r="AI17" s="88">
        <v>3076050</v>
      </c>
      <c r="AJ17" s="88">
        <v>331</v>
      </c>
      <c r="AK17" s="88">
        <f t="shared" si="6"/>
        <v>3076050</v>
      </c>
      <c r="AL17" s="86"/>
      <c r="AM17" s="89" t="s">
        <v>35</v>
      </c>
      <c r="AN17" s="88">
        <v>3017131</v>
      </c>
      <c r="AO17" s="88">
        <v>324</v>
      </c>
      <c r="AP17" s="91">
        <v>0.71</v>
      </c>
      <c r="AQ17" s="88">
        <f t="shared" si="7"/>
        <v>3017131</v>
      </c>
      <c r="AR17" s="88"/>
      <c r="AS17" s="89" t="s">
        <v>35</v>
      </c>
      <c r="AT17" s="88">
        <v>3056959</v>
      </c>
      <c r="AU17" s="88">
        <v>318</v>
      </c>
      <c r="AV17" s="92">
        <v>0.89</v>
      </c>
      <c r="AW17" s="93">
        <f t="shared" si="8"/>
        <v>3056959</v>
      </c>
      <c r="AX17" s="89" t="s">
        <v>35</v>
      </c>
      <c r="AY17" s="88">
        <v>3222373</v>
      </c>
      <c r="AZ17" s="88">
        <v>316</v>
      </c>
      <c r="BA17" s="94">
        <v>1.1000000000000001</v>
      </c>
      <c r="BB17" s="93">
        <f t="shared" si="9"/>
        <v>3222373</v>
      </c>
      <c r="BC17" s="89" t="s">
        <v>35</v>
      </c>
      <c r="BD17" s="95">
        <v>3171011.1</v>
      </c>
      <c r="BE17" s="94">
        <v>300</v>
      </c>
      <c r="BF17" s="113">
        <v>0.72</v>
      </c>
      <c r="BG17" s="97">
        <f t="shared" si="55"/>
        <v>3171011.1</v>
      </c>
      <c r="BH17" s="98" t="s">
        <v>35</v>
      </c>
      <c r="BI17" s="99">
        <v>3056827.86</v>
      </c>
      <c r="BJ17" s="99">
        <v>286</v>
      </c>
      <c r="BK17" s="100">
        <v>2.2000000000000002</v>
      </c>
      <c r="BL17" s="101">
        <f t="shared" si="10"/>
        <v>3056827.86</v>
      </c>
      <c r="BM17" s="102" t="s">
        <v>35</v>
      </c>
      <c r="BN17" s="99">
        <v>3304920</v>
      </c>
      <c r="BO17" s="99">
        <v>278</v>
      </c>
      <c r="BP17" s="106">
        <v>1.89</v>
      </c>
      <c r="BQ17" s="104">
        <f t="shared" si="11"/>
        <v>3304920</v>
      </c>
      <c r="BR17" s="102" t="s">
        <v>35</v>
      </c>
      <c r="BS17" s="99">
        <v>3420552</v>
      </c>
      <c r="BT17" s="99">
        <v>272</v>
      </c>
      <c r="BU17" s="106">
        <v>2.62</v>
      </c>
      <c r="BV17" s="104">
        <f t="shared" si="12"/>
        <v>3420552</v>
      </c>
      <c r="BW17" s="98" t="s">
        <v>35</v>
      </c>
      <c r="BX17" s="105">
        <v>3434969</v>
      </c>
      <c r="BY17" s="105">
        <v>279</v>
      </c>
      <c r="BZ17" s="106">
        <v>2.83</v>
      </c>
      <c r="CA17" s="104">
        <f t="shared" si="13"/>
        <v>3434969</v>
      </c>
      <c r="CB17" s="98" t="s">
        <v>35</v>
      </c>
      <c r="CC17" s="105">
        <v>3427373</v>
      </c>
      <c r="CD17" s="105">
        <v>276</v>
      </c>
      <c r="CE17" s="106">
        <v>5.59</v>
      </c>
      <c r="CF17" s="104">
        <f t="shared" si="14"/>
        <v>3427373</v>
      </c>
      <c r="CG17" s="98" t="s">
        <v>35</v>
      </c>
      <c r="CH17" s="105">
        <v>3689616</v>
      </c>
      <c r="CI17" s="105">
        <v>293</v>
      </c>
      <c r="CJ17" s="106">
        <v>1.1200000000000001</v>
      </c>
      <c r="CK17" s="105">
        <f t="shared" si="15"/>
        <v>3689616</v>
      </c>
      <c r="CL17" s="98" t="s">
        <v>36</v>
      </c>
      <c r="CM17" s="105">
        <v>3753167</v>
      </c>
      <c r="CN17" s="105">
        <v>305</v>
      </c>
      <c r="CO17" s="106">
        <v>8.27</v>
      </c>
      <c r="CP17" s="104">
        <f t="shared" si="16"/>
        <v>3753167</v>
      </c>
      <c r="CQ17" s="98" t="s">
        <v>36</v>
      </c>
      <c r="CR17" s="105">
        <v>3972708</v>
      </c>
      <c r="CS17" s="105">
        <v>332</v>
      </c>
      <c r="CT17" s="106">
        <v>1.92</v>
      </c>
      <c r="CU17" s="104">
        <f t="shared" si="17"/>
        <v>3972708</v>
      </c>
      <c r="CV17" s="1" t="s">
        <v>36</v>
      </c>
      <c r="CW17" s="107">
        <v>4501168.84</v>
      </c>
      <c r="CX17" s="107">
        <v>353</v>
      </c>
      <c r="CY17" s="18">
        <v>3.63</v>
      </c>
      <c r="CZ17" s="104">
        <f t="shared" si="18"/>
        <v>4501168.84</v>
      </c>
      <c r="DA17" s="105"/>
      <c r="DB17" s="1" t="s">
        <v>36</v>
      </c>
      <c r="DC17" s="107">
        <v>5424974</v>
      </c>
      <c r="DD17" s="107">
        <v>365</v>
      </c>
      <c r="DE17" s="18">
        <v>4.5599999999999996</v>
      </c>
      <c r="DF17" s="104">
        <f t="shared" si="19"/>
        <v>5424974</v>
      </c>
      <c r="DG17" s="1" t="s">
        <v>36</v>
      </c>
      <c r="DH17" s="107">
        <v>5453171</v>
      </c>
      <c r="DI17" s="107">
        <v>368</v>
      </c>
      <c r="DJ17" s="18">
        <v>3.03</v>
      </c>
      <c r="DK17" s="104">
        <f t="shared" si="20"/>
        <v>5453171</v>
      </c>
      <c r="DL17" s="1" t="s">
        <v>36</v>
      </c>
      <c r="DM17" s="107">
        <v>5585856</v>
      </c>
      <c r="DN17" s="107">
        <v>378</v>
      </c>
      <c r="DO17" s="18">
        <v>2.25</v>
      </c>
      <c r="DP17" s="104">
        <f t="shared" si="21"/>
        <v>5585856</v>
      </c>
      <c r="DQ17" s="1" t="s">
        <v>36</v>
      </c>
      <c r="DR17" s="107">
        <v>5013691</v>
      </c>
      <c r="DS17" s="107">
        <v>387</v>
      </c>
      <c r="DT17" s="18">
        <v>2.29</v>
      </c>
      <c r="DU17" s="104">
        <f t="shared" si="22"/>
        <v>5013691</v>
      </c>
      <c r="DV17" s="1" t="s">
        <v>36</v>
      </c>
      <c r="DW17" s="107">
        <v>4920598</v>
      </c>
      <c r="DX17" s="107">
        <v>388</v>
      </c>
      <c r="DY17" s="18">
        <v>1.53</v>
      </c>
      <c r="DZ17" s="104">
        <f t="shared" si="23"/>
        <v>4920598</v>
      </c>
      <c r="EA17" s="1" t="s">
        <v>36</v>
      </c>
      <c r="EB17" s="107">
        <v>5288401</v>
      </c>
      <c r="EC17" s="107">
        <v>396</v>
      </c>
      <c r="ED17" s="18">
        <v>3.21</v>
      </c>
      <c r="EE17" s="104">
        <f t="shared" si="24"/>
        <v>5288401</v>
      </c>
      <c r="EF17" s="1" t="s">
        <v>36</v>
      </c>
      <c r="EG17" s="107">
        <v>6051805</v>
      </c>
      <c r="EH17" s="107">
        <v>403</v>
      </c>
      <c r="EI17" s="18">
        <v>3.02</v>
      </c>
      <c r="EJ17" s="104">
        <f t="shared" si="25"/>
        <v>6051805</v>
      </c>
      <c r="EK17" s="1" t="s">
        <v>36</v>
      </c>
      <c r="EL17" s="107">
        <v>5512322</v>
      </c>
      <c r="EM17" s="107">
        <v>401</v>
      </c>
      <c r="EN17" s="18">
        <v>0.92</v>
      </c>
      <c r="EO17" s="104">
        <f t="shared" si="26"/>
        <v>5512322</v>
      </c>
      <c r="EP17" s="1" t="s">
        <v>36</v>
      </c>
      <c r="EQ17" s="107">
        <v>6595365</v>
      </c>
      <c r="ER17" s="107">
        <v>398</v>
      </c>
      <c r="ES17" s="18">
        <v>1.94</v>
      </c>
      <c r="ET17" s="104">
        <f t="shared" si="27"/>
        <v>6595365</v>
      </c>
      <c r="EV17" s="98" t="s">
        <v>36</v>
      </c>
      <c r="EW17" s="105">
        <v>6190894</v>
      </c>
      <c r="EX17" s="105">
        <v>402</v>
      </c>
      <c r="EY17" s="106">
        <v>2.5</v>
      </c>
      <c r="EZ17" s="104">
        <f t="shared" si="28"/>
        <v>6190894</v>
      </c>
      <c r="FB17" s="98" t="s">
        <v>36</v>
      </c>
      <c r="FC17" s="105">
        <v>6302607</v>
      </c>
      <c r="FD17" s="105">
        <v>404</v>
      </c>
      <c r="FE17" s="106">
        <v>3.07</v>
      </c>
      <c r="FF17" s="104">
        <f t="shared" si="29"/>
        <v>6302607</v>
      </c>
      <c r="FH17" s="98" t="s">
        <v>36</v>
      </c>
      <c r="FI17" s="105">
        <v>6318782</v>
      </c>
      <c r="FJ17" s="105">
        <v>403</v>
      </c>
      <c r="FK17" s="106">
        <v>2.42</v>
      </c>
      <c r="FL17" s="104">
        <f t="shared" si="30"/>
        <v>6318782</v>
      </c>
      <c r="FN17" s="98" t="s">
        <v>36</v>
      </c>
      <c r="FO17" s="105">
        <v>6237948</v>
      </c>
      <c r="FP17" s="105">
        <v>399</v>
      </c>
      <c r="FQ17" s="106">
        <v>1.45</v>
      </c>
      <c r="FR17" s="104">
        <f t="shared" si="31"/>
        <v>6237948</v>
      </c>
      <c r="FT17" s="98" t="s">
        <v>36</v>
      </c>
      <c r="FU17" s="105">
        <v>6619629</v>
      </c>
      <c r="FV17" s="105">
        <v>401</v>
      </c>
      <c r="FW17" s="106">
        <v>0.03</v>
      </c>
      <c r="FX17" s="104">
        <f t="shared" si="32"/>
        <v>6619629</v>
      </c>
      <c r="FZ17" s="98" t="s">
        <v>36</v>
      </c>
      <c r="GA17" s="105">
        <v>6827368</v>
      </c>
      <c r="GB17" s="105">
        <v>396</v>
      </c>
      <c r="GC17" s="106">
        <v>2.74</v>
      </c>
      <c r="GD17" s="104">
        <f t="shared" si="33"/>
        <v>6827368</v>
      </c>
      <c r="GF17" s="98" t="s">
        <v>36</v>
      </c>
      <c r="GG17" s="105">
        <v>7047616</v>
      </c>
      <c r="GH17" s="105">
        <v>394</v>
      </c>
      <c r="GI17" s="106">
        <v>5.47</v>
      </c>
      <c r="GJ17" s="104">
        <f t="shared" si="34"/>
        <v>7047616</v>
      </c>
      <c r="GL17" s="98" t="s">
        <v>36</v>
      </c>
      <c r="GM17" s="105">
        <v>7036087</v>
      </c>
      <c r="GN17" s="105">
        <v>402</v>
      </c>
      <c r="GO17" s="106">
        <v>-0.9</v>
      </c>
      <c r="GP17" s="104">
        <f t="shared" si="35"/>
        <v>7036087</v>
      </c>
      <c r="GR17" s="98" t="s">
        <v>36</v>
      </c>
      <c r="GS17" s="105">
        <v>7340627</v>
      </c>
      <c r="GT17" s="105">
        <v>414</v>
      </c>
      <c r="GU17" s="106">
        <v>7.63</v>
      </c>
      <c r="GV17" s="104">
        <f t="shared" si="36"/>
        <v>7340627</v>
      </c>
      <c r="GX17" s="98" t="s">
        <v>36</v>
      </c>
      <c r="GY17" s="105">
        <v>7538389</v>
      </c>
      <c r="GZ17" s="105">
        <v>434</v>
      </c>
      <c r="HA17" s="106">
        <v>10.050000000000001</v>
      </c>
      <c r="HB17" s="108">
        <f t="shared" si="37"/>
        <v>7538389</v>
      </c>
      <c r="HD17" s="98" t="s">
        <v>36</v>
      </c>
      <c r="HE17" s="105">
        <v>8158834.8399999999</v>
      </c>
      <c r="HF17" s="105">
        <v>455</v>
      </c>
      <c r="HG17" s="106">
        <v>0.94</v>
      </c>
      <c r="HH17" s="108">
        <f t="shared" si="38"/>
        <v>8158834.8399999999</v>
      </c>
      <c r="HJ17" s="98" t="s">
        <v>36</v>
      </c>
      <c r="HK17" s="105">
        <v>8226864</v>
      </c>
      <c r="HL17" s="105">
        <v>475</v>
      </c>
      <c r="HM17" s="106">
        <v>3.3</v>
      </c>
      <c r="HN17" s="108">
        <f t="shared" si="39"/>
        <v>8226864</v>
      </c>
      <c r="HP17" s="98" t="s">
        <v>36</v>
      </c>
      <c r="HQ17" s="105">
        <v>8821546</v>
      </c>
      <c r="HR17" s="105">
        <v>527</v>
      </c>
      <c r="HS17" s="106">
        <v>4.57</v>
      </c>
      <c r="HT17" s="108">
        <f t="shared" si="40"/>
        <v>8821546</v>
      </c>
      <c r="HV17" s="98" t="s">
        <v>36</v>
      </c>
      <c r="HW17" s="105">
        <v>9443788</v>
      </c>
      <c r="HX17" s="105">
        <v>576</v>
      </c>
      <c r="HY17" s="106">
        <v>2.5299999999999998</v>
      </c>
      <c r="HZ17" s="108">
        <f t="shared" si="41"/>
        <v>9443788</v>
      </c>
      <c r="IB17" s="98" t="s">
        <v>36</v>
      </c>
      <c r="IC17" s="105">
        <v>10836242</v>
      </c>
      <c r="ID17" s="105">
        <v>601</v>
      </c>
      <c r="IE17" s="106">
        <v>2.13</v>
      </c>
      <c r="IF17" s="109">
        <f t="shared" si="42"/>
        <v>10836242</v>
      </c>
      <c r="IH17" s="98" t="s">
        <v>36</v>
      </c>
      <c r="II17" s="105">
        <v>11175952</v>
      </c>
      <c r="IJ17" s="105">
        <v>630</v>
      </c>
      <c r="IK17" s="106">
        <v>2.1</v>
      </c>
      <c r="IL17" s="108">
        <f t="shared" si="43"/>
        <v>11175952</v>
      </c>
      <c r="IN17" s="98" t="s">
        <v>36</v>
      </c>
      <c r="IO17" s="105">
        <v>11295016</v>
      </c>
      <c r="IP17" s="105">
        <v>656</v>
      </c>
      <c r="IQ17" s="106">
        <v>3.23</v>
      </c>
      <c r="IR17" s="108">
        <f t="shared" si="44"/>
        <v>11295016</v>
      </c>
      <c r="IT17" s="98" t="s">
        <v>36</v>
      </c>
      <c r="IU17" s="105">
        <v>11066834</v>
      </c>
      <c r="IV17" s="105">
        <v>675</v>
      </c>
      <c r="IW17" s="106">
        <v>3.88</v>
      </c>
      <c r="IX17" s="108">
        <f t="shared" si="45"/>
        <v>11066834</v>
      </c>
      <c r="IZ17" s="98" t="s">
        <v>36</v>
      </c>
      <c r="JA17" s="105">
        <v>12714404</v>
      </c>
      <c r="JB17" s="105">
        <v>702</v>
      </c>
      <c r="JC17" s="106">
        <v>2.16</v>
      </c>
      <c r="JD17" s="108">
        <f t="shared" si="46"/>
        <v>12714404</v>
      </c>
      <c r="JF17" s="98" t="s">
        <v>36</v>
      </c>
      <c r="JG17" s="105">
        <v>15000000</v>
      </c>
      <c r="JH17" s="105">
        <v>4</v>
      </c>
      <c r="JI17" s="106">
        <v>0</v>
      </c>
      <c r="JJ17" s="108">
        <f t="shared" si="47"/>
        <v>15000000</v>
      </c>
      <c r="JL17" s="98" t="s">
        <v>36</v>
      </c>
      <c r="JM17" s="105">
        <v>13767457</v>
      </c>
      <c r="JN17" s="105">
        <v>753</v>
      </c>
      <c r="JO17" s="106">
        <v>3.87</v>
      </c>
      <c r="JP17" s="108">
        <f t="shared" si="48"/>
        <v>13767457</v>
      </c>
      <c r="JR17" s="98" t="s">
        <v>36</v>
      </c>
      <c r="JS17" s="105">
        <v>14209992</v>
      </c>
      <c r="JT17" s="105">
        <v>800</v>
      </c>
      <c r="JU17" s="106">
        <v>1.87</v>
      </c>
      <c r="JV17" s="108">
        <f t="shared" si="49"/>
        <v>14209992</v>
      </c>
      <c r="JX17" s="98" t="s">
        <v>36</v>
      </c>
      <c r="JY17" s="105">
        <v>14927066</v>
      </c>
      <c r="JZ17" s="105">
        <v>838</v>
      </c>
      <c r="KA17" s="106">
        <v>4.07</v>
      </c>
      <c r="KB17" s="108">
        <f t="shared" si="50"/>
        <v>14927066</v>
      </c>
      <c r="KD17" s="98" t="s">
        <v>36</v>
      </c>
      <c r="KE17" s="105">
        <v>14737327</v>
      </c>
      <c r="KF17" s="105">
        <v>873</v>
      </c>
      <c r="KG17" s="106">
        <v>2</v>
      </c>
      <c r="KH17" s="108">
        <f t="shared" si="51"/>
        <v>14737327</v>
      </c>
      <c r="KJ17" s="98" t="s">
        <v>36</v>
      </c>
      <c r="KK17" s="105">
        <v>15818241</v>
      </c>
      <c r="KL17" s="105">
        <v>917</v>
      </c>
      <c r="KM17" s="106">
        <v>3.66</v>
      </c>
      <c r="KN17" s="108">
        <f t="shared" si="56"/>
        <v>15818241</v>
      </c>
      <c r="KP17" s="98" t="s">
        <v>36</v>
      </c>
      <c r="KQ17" s="105">
        <v>15423654</v>
      </c>
      <c r="KR17" s="105">
        <v>933</v>
      </c>
      <c r="KS17" s="106">
        <v>1.81</v>
      </c>
      <c r="KT17" s="108">
        <f t="shared" si="52"/>
        <v>15423654</v>
      </c>
      <c r="KV17" s="98" t="s">
        <v>36</v>
      </c>
      <c r="KW17" s="105">
        <v>16197955</v>
      </c>
      <c r="KX17" s="105">
        <v>952</v>
      </c>
      <c r="KY17" s="106">
        <v>3.36</v>
      </c>
      <c r="KZ17" s="108">
        <f t="shared" si="96"/>
        <v>16197955</v>
      </c>
      <c r="LB17" s="98" t="s">
        <v>36</v>
      </c>
      <c r="LC17" s="105">
        <v>16254459</v>
      </c>
      <c r="LD17" s="105">
        <v>971</v>
      </c>
      <c r="LE17" s="106">
        <v>3.97</v>
      </c>
      <c r="LF17" s="108">
        <f t="shared" si="54"/>
        <v>16254459</v>
      </c>
      <c r="LH17" s="98" t="s">
        <v>36</v>
      </c>
      <c r="LI17" s="105">
        <v>16550347</v>
      </c>
      <c r="LJ17" s="105">
        <v>988</v>
      </c>
      <c r="LK17" s="106">
        <v>0.81</v>
      </c>
      <c r="LL17" s="108">
        <f t="shared" si="57"/>
        <v>16550347</v>
      </c>
      <c r="LN17" s="98" t="s">
        <v>36</v>
      </c>
      <c r="LO17" s="105">
        <v>17400662</v>
      </c>
      <c r="LP17" s="105">
        <v>1001</v>
      </c>
      <c r="LQ17" s="106">
        <v>2.92</v>
      </c>
      <c r="LR17" s="108">
        <f t="shared" si="98"/>
        <v>17400662</v>
      </c>
      <c r="LT17" s="98" t="s">
        <v>36</v>
      </c>
      <c r="LU17" s="105">
        <v>17143837</v>
      </c>
      <c r="LV17" s="105">
        <v>1020</v>
      </c>
      <c r="LW17" s="106">
        <v>1.43</v>
      </c>
      <c r="LX17" s="108">
        <f t="shared" si="99"/>
        <v>17143837</v>
      </c>
      <c r="LZ17" s="98" t="s">
        <v>36</v>
      </c>
      <c r="MA17" s="105">
        <v>17606567</v>
      </c>
      <c r="MB17" s="105">
        <v>1026</v>
      </c>
      <c r="MC17" s="106">
        <v>16.63</v>
      </c>
      <c r="MD17" s="108">
        <f t="shared" si="100"/>
        <v>17606567</v>
      </c>
      <c r="MF17" s="98" t="s">
        <v>36</v>
      </c>
      <c r="MG17" s="105">
        <v>18077817</v>
      </c>
      <c r="MH17" s="105">
        <v>1054</v>
      </c>
      <c r="MI17" s="106">
        <v>2.31</v>
      </c>
      <c r="MJ17" s="108">
        <f t="shared" si="101"/>
        <v>18077817</v>
      </c>
      <c r="ML17" s="98" t="s">
        <v>36</v>
      </c>
      <c r="MM17" s="105">
        <v>18587213</v>
      </c>
      <c r="MN17" s="105">
        <v>1083</v>
      </c>
      <c r="MO17" s="106">
        <v>1.96</v>
      </c>
      <c r="MP17" s="108">
        <f t="shared" si="102"/>
        <v>18587213</v>
      </c>
      <c r="MR17" s="98" t="s">
        <v>36</v>
      </c>
      <c r="MS17" s="105">
        <v>19243974</v>
      </c>
      <c r="MT17" s="105">
        <v>1123</v>
      </c>
      <c r="MU17" s="106">
        <v>1.95</v>
      </c>
      <c r="MV17" s="108">
        <f t="shared" si="103"/>
        <v>19243974</v>
      </c>
      <c r="MX17" s="98" t="s">
        <v>36</v>
      </c>
      <c r="MY17" s="105">
        <v>22516438</v>
      </c>
      <c r="MZ17" s="105">
        <v>1177</v>
      </c>
      <c r="NA17" s="106">
        <v>1.04</v>
      </c>
      <c r="NB17" s="108">
        <f t="shared" si="104"/>
        <v>22516438</v>
      </c>
      <c r="ND17" s="98" t="s">
        <v>36</v>
      </c>
      <c r="NE17" s="105">
        <v>23050854</v>
      </c>
      <c r="NF17" s="105">
        <v>1213</v>
      </c>
      <c r="NG17" s="106">
        <v>17.41</v>
      </c>
      <c r="NH17" s="108">
        <f t="shared" si="105"/>
        <v>23050854</v>
      </c>
      <c r="NJ17" s="98" t="s">
        <v>36</v>
      </c>
      <c r="NK17" s="105">
        <v>24102244</v>
      </c>
      <c r="NL17" s="105">
        <v>1285</v>
      </c>
      <c r="NM17" s="106">
        <v>0.48</v>
      </c>
      <c r="NN17" s="108">
        <f t="shared" si="106"/>
        <v>24102244</v>
      </c>
      <c r="NP17" s="98" t="s">
        <v>36</v>
      </c>
      <c r="NQ17" s="105">
        <v>26318276</v>
      </c>
      <c r="NR17" s="105">
        <v>1346</v>
      </c>
      <c r="NS17" s="106">
        <v>0.38</v>
      </c>
      <c r="NT17" s="108">
        <f t="shared" si="107"/>
        <v>26318276</v>
      </c>
      <c r="NV17" s="98" t="s">
        <v>36</v>
      </c>
      <c r="NW17" s="105">
        <v>27289958</v>
      </c>
      <c r="NX17" s="105">
        <v>1392</v>
      </c>
      <c r="NY17" s="106">
        <v>2.2000000000000002</v>
      </c>
      <c r="NZ17" s="108">
        <f t="shared" si="108"/>
        <v>27289958</v>
      </c>
      <c r="OB17" s="98" t="s">
        <v>36</v>
      </c>
      <c r="OC17" s="105">
        <v>28093515</v>
      </c>
      <c r="OD17" s="105">
        <v>1453</v>
      </c>
      <c r="OE17" s="106">
        <v>2.76</v>
      </c>
      <c r="OF17" s="108">
        <f t="shared" si="109"/>
        <v>28093515</v>
      </c>
      <c r="OH17" s="98" t="s">
        <v>36</v>
      </c>
      <c r="OI17" s="105">
        <v>29393823</v>
      </c>
      <c r="OJ17" s="105">
        <v>1543</v>
      </c>
      <c r="OK17" s="106">
        <v>4.08</v>
      </c>
      <c r="OL17" s="108">
        <f t="shared" si="110"/>
        <v>29393823</v>
      </c>
      <c r="ON17" s="98" t="s">
        <v>36</v>
      </c>
      <c r="OO17" s="105">
        <v>31861937</v>
      </c>
      <c r="OP17" s="105">
        <v>1638</v>
      </c>
      <c r="OQ17" s="106">
        <v>1.4</v>
      </c>
      <c r="OR17" s="108">
        <f t="shared" si="111"/>
        <v>31861937</v>
      </c>
      <c r="OT17" s="98" t="s">
        <v>36</v>
      </c>
      <c r="OU17" s="105">
        <v>32684566</v>
      </c>
      <c r="OV17" s="105">
        <v>1720</v>
      </c>
      <c r="OW17" s="106">
        <v>2.96</v>
      </c>
      <c r="OX17" s="108">
        <f t="shared" si="112"/>
        <v>32684566</v>
      </c>
      <c r="OZ17" s="98" t="s">
        <v>36</v>
      </c>
      <c r="PA17" s="105">
        <v>33921110</v>
      </c>
      <c r="PB17" s="105">
        <v>1780</v>
      </c>
      <c r="PC17" s="106">
        <v>0.71</v>
      </c>
      <c r="PD17" s="108">
        <f t="shared" si="113"/>
        <v>33921110</v>
      </c>
      <c r="PF17" s="98" t="s">
        <v>36</v>
      </c>
      <c r="PG17" s="105">
        <v>35859400</v>
      </c>
      <c r="PH17" s="105">
        <v>1850</v>
      </c>
      <c r="PI17" s="106">
        <v>2.19</v>
      </c>
      <c r="PJ17" s="108">
        <f t="shared" si="114"/>
        <v>35859400</v>
      </c>
      <c r="PL17" s="98" t="s">
        <v>36</v>
      </c>
      <c r="PM17" s="105">
        <v>36479530</v>
      </c>
      <c r="PN17" s="105">
        <v>1904</v>
      </c>
      <c r="PO17" s="106">
        <v>1.61</v>
      </c>
      <c r="PP17" s="108">
        <f t="shared" si="115"/>
        <v>36479530</v>
      </c>
      <c r="PR17" s="98" t="s">
        <v>36</v>
      </c>
      <c r="PS17" s="105">
        <v>37550495</v>
      </c>
      <c r="PT17" s="105">
        <v>1955</v>
      </c>
      <c r="PU17" s="106">
        <v>1.32</v>
      </c>
      <c r="PV17" s="108">
        <f t="shared" si="116"/>
        <v>37550495</v>
      </c>
      <c r="PX17" s="98" t="s">
        <v>36</v>
      </c>
      <c r="PY17" s="105">
        <v>38198187</v>
      </c>
      <c r="PZ17" s="105">
        <v>1986</v>
      </c>
      <c r="QA17" s="106">
        <v>1.48</v>
      </c>
      <c r="QB17" s="108">
        <f t="shared" si="117"/>
        <v>38198187</v>
      </c>
      <c r="QD17" s="98" t="s">
        <v>36</v>
      </c>
      <c r="QE17" s="105">
        <v>37942259</v>
      </c>
      <c r="QF17" s="105">
        <v>2010</v>
      </c>
      <c r="QG17" s="106">
        <v>2.87</v>
      </c>
      <c r="QH17" s="108">
        <f t="shared" si="118"/>
        <v>37942259</v>
      </c>
      <c r="QJ17" s="98" t="s">
        <v>36</v>
      </c>
      <c r="QK17" s="105">
        <v>38712708</v>
      </c>
      <c r="QL17" s="105">
        <v>2039</v>
      </c>
      <c r="QM17" s="106">
        <v>2.36</v>
      </c>
      <c r="QN17" s="108">
        <f t="shared" si="119"/>
        <v>38712708</v>
      </c>
      <c r="QP17" s="98" t="s">
        <v>36</v>
      </c>
      <c r="QQ17" s="105">
        <v>36742938</v>
      </c>
      <c r="QR17" s="105">
        <v>2070</v>
      </c>
      <c r="QS17" s="106">
        <v>2.8</v>
      </c>
      <c r="QT17" s="108">
        <f t="shared" si="120"/>
        <v>36742938</v>
      </c>
      <c r="QV17" s="98" t="s">
        <v>36</v>
      </c>
      <c r="QW17" s="105">
        <v>37385092</v>
      </c>
      <c r="QX17" s="105">
        <v>2086</v>
      </c>
      <c r="QY17" s="106">
        <v>1.5</v>
      </c>
      <c r="QZ17" s="108">
        <f t="shared" si="121"/>
        <v>37385092</v>
      </c>
      <c r="RB17" s="98" t="s">
        <v>36</v>
      </c>
      <c r="RC17" s="105">
        <v>37122396</v>
      </c>
      <c r="RD17" s="105">
        <v>2123</v>
      </c>
      <c r="RE17" s="106">
        <v>1.95</v>
      </c>
      <c r="RF17" s="108">
        <f t="shared" si="122"/>
        <v>37122396</v>
      </c>
      <c r="RH17" s="98" t="s">
        <v>36</v>
      </c>
      <c r="RI17" s="105">
        <v>38182833</v>
      </c>
      <c r="RJ17" s="105">
        <v>2155</v>
      </c>
      <c r="RK17" s="106">
        <v>1.54</v>
      </c>
      <c r="RL17" s="108">
        <f t="shared" si="123"/>
        <v>38182833</v>
      </c>
      <c r="RN17" s="98" t="s">
        <v>36</v>
      </c>
      <c r="RO17" s="105">
        <v>38126067</v>
      </c>
      <c r="RP17" s="105">
        <v>2206</v>
      </c>
      <c r="RQ17" s="106">
        <v>0.93</v>
      </c>
      <c r="RR17" s="108">
        <f t="shared" si="124"/>
        <v>38126067</v>
      </c>
      <c r="RT17" s="98" t="s">
        <v>36</v>
      </c>
      <c r="RU17" s="105">
        <v>38589121</v>
      </c>
      <c r="RV17" s="105">
        <v>2246</v>
      </c>
      <c r="RW17" s="106">
        <v>2.62</v>
      </c>
      <c r="RX17" s="108">
        <f t="shared" si="125"/>
        <v>38589121</v>
      </c>
      <c r="RZ17" s="98" t="s">
        <v>36</v>
      </c>
      <c r="SA17" s="105">
        <v>40918038</v>
      </c>
      <c r="SB17" s="105">
        <v>2303</v>
      </c>
      <c r="SC17" s="106">
        <v>2.04</v>
      </c>
      <c r="SD17" s="108">
        <f t="shared" si="126"/>
        <v>40918038</v>
      </c>
      <c r="SF17" s="98" t="s">
        <v>36</v>
      </c>
      <c r="SG17" s="105">
        <v>40689855</v>
      </c>
      <c r="SH17" s="105">
        <v>2339</v>
      </c>
      <c r="SI17" s="106">
        <v>0.7</v>
      </c>
      <c r="SJ17" s="108">
        <f t="shared" si="127"/>
        <v>40689855</v>
      </c>
      <c r="SL17" s="98" t="s">
        <v>36</v>
      </c>
      <c r="SM17" s="105">
        <v>40946227</v>
      </c>
      <c r="SN17" s="105">
        <v>2355</v>
      </c>
      <c r="SO17" s="106">
        <v>1.02</v>
      </c>
      <c r="SP17" s="108">
        <f t="shared" si="128"/>
        <v>40946227</v>
      </c>
      <c r="SR17" s="98" t="s">
        <v>36</v>
      </c>
      <c r="SS17" s="105">
        <v>40922242</v>
      </c>
      <c r="ST17" s="105">
        <v>2368</v>
      </c>
      <c r="SU17" s="106">
        <v>1.76</v>
      </c>
      <c r="SV17" s="108">
        <f t="shared" si="129"/>
        <v>40922242</v>
      </c>
      <c r="SX17" s="98" t="s">
        <v>36</v>
      </c>
      <c r="SY17" s="105">
        <v>40790668</v>
      </c>
      <c r="SZ17" s="105">
        <v>2392</v>
      </c>
      <c r="TA17" s="106">
        <v>1.28</v>
      </c>
      <c r="TB17" s="108">
        <f t="shared" si="130"/>
        <v>40790668</v>
      </c>
      <c r="TD17" s="98" t="s">
        <v>36</v>
      </c>
      <c r="TE17" s="105">
        <v>40184788.869999997</v>
      </c>
      <c r="TF17" s="105">
        <v>2416</v>
      </c>
      <c r="TG17" s="106">
        <v>0.76</v>
      </c>
      <c r="TH17" s="108">
        <f t="shared" si="131"/>
        <v>40184788.869999997</v>
      </c>
      <c r="TJ17" s="98" t="s">
        <v>36</v>
      </c>
      <c r="TK17" s="105">
        <v>39790615.25</v>
      </c>
      <c r="TL17" s="105">
        <v>2411</v>
      </c>
      <c r="TM17" s="106">
        <v>2.15</v>
      </c>
      <c r="TN17" s="108">
        <f t="shared" si="132"/>
        <v>39790615.25</v>
      </c>
      <c r="TP17" s="98" t="s">
        <v>36</v>
      </c>
      <c r="TQ17" s="105">
        <v>39756506.590000004</v>
      </c>
      <c r="TR17" s="105">
        <v>2420</v>
      </c>
      <c r="TS17" s="106">
        <v>0.62</v>
      </c>
      <c r="TT17" s="108">
        <f t="shared" si="133"/>
        <v>39756506.590000004</v>
      </c>
      <c r="TV17" s="98" t="s">
        <v>36</v>
      </c>
      <c r="TW17" s="105">
        <v>40001765.240000002</v>
      </c>
      <c r="TX17" s="105">
        <v>2423</v>
      </c>
      <c r="TY17" s="106">
        <v>0.57999999999999996</v>
      </c>
      <c r="TZ17" s="108">
        <f t="shared" si="134"/>
        <v>40001765.240000002</v>
      </c>
      <c r="UB17" s="98" t="s">
        <v>36</v>
      </c>
      <c r="UC17" s="105">
        <v>39388049</v>
      </c>
      <c r="UD17" s="105">
        <v>2413</v>
      </c>
      <c r="UE17" s="106">
        <v>3.2399999999999998E-2</v>
      </c>
      <c r="UF17" s="108">
        <f t="shared" si="135"/>
        <v>39388049</v>
      </c>
    </row>
    <row r="18" spans="1:553" x14ac:dyDescent="0.25">
      <c r="A18" s="76" t="s">
        <v>252</v>
      </c>
      <c r="B18" s="77" t="s">
        <v>6</v>
      </c>
      <c r="C18" s="76" t="s">
        <v>9</v>
      </c>
      <c r="D18" s="78" t="s">
        <v>33</v>
      </c>
      <c r="E18" s="79">
        <v>7024439</v>
      </c>
      <c r="F18" s="79">
        <v>325</v>
      </c>
      <c r="G18" s="110">
        <v>3.12</v>
      </c>
      <c r="H18" s="79">
        <f t="shared" si="0"/>
        <v>7024439</v>
      </c>
      <c r="I18" s="80" t="s">
        <v>33</v>
      </c>
      <c r="J18" s="81">
        <v>12994966</v>
      </c>
      <c r="K18" s="82">
        <v>392</v>
      </c>
      <c r="L18" s="83">
        <v>0.67999999999999994</v>
      </c>
      <c r="M18" s="81">
        <f t="shared" si="1"/>
        <v>12994966</v>
      </c>
      <c r="N18" s="84" t="s">
        <v>33</v>
      </c>
      <c r="O18" s="85">
        <v>14374777</v>
      </c>
      <c r="P18" s="85">
        <v>414</v>
      </c>
      <c r="Q18" s="85">
        <f t="shared" si="2"/>
        <v>14374777</v>
      </c>
      <c r="R18" s="86"/>
      <c r="S18" s="89" t="s">
        <v>33</v>
      </c>
      <c r="T18" s="88">
        <v>13926034</v>
      </c>
      <c r="U18" s="88">
        <v>442</v>
      </c>
      <c r="V18" s="88">
        <f t="shared" si="3"/>
        <v>13926034</v>
      </c>
      <c r="W18" s="86"/>
      <c r="X18" s="89" t="s">
        <v>33</v>
      </c>
      <c r="Y18" s="88">
        <v>12688249</v>
      </c>
      <c r="Z18" s="88">
        <v>429</v>
      </c>
      <c r="AA18" s="88">
        <f t="shared" si="4"/>
        <v>12688249</v>
      </c>
      <c r="AB18" s="86"/>
      <c r="AC18" s="89" t="s">
        <v>34</v>
      </c>
      <c r="AD18" s="88">
        <v>11058793</v>
      </c>
      <c r="AE18" s="88">
        <v>402</v>
      </c>
      <c r="AF18" s="88">
        <f t="shared" si="5"/>
        <v>11058793</v>
      </c>
      <c r="AG18" s="86"/>
      <c r="AH18" s="90" t="s">
        <v>34</v>
      </c>
      <c r="AI18" s="88">
        <v>10964129</v>
      </c>
      <c r="AJ18" s="88">
        <v>400</v>
      </c>
      <c r="AK18" s="88">
        <f t="shared" si="6"/>
        <v>10964129</v>
      </c>
      <c r="AL18" s="86"/>
      <c r="AM18" s="89" t="s">
        <v>34</v>
      </c>
      <c r="AN18" s="88">
        <v>10708225</v>
      </c>
      <c r="AO18" s="88">
        <v>392</v>
      </c>
      <c r="AP18" s="91">
        <v>1.56</v>
      </c>
      <c r="AQ18" s="88">
        <f t="shared" si="7"/>
        <v>10708225</v>
      </c>
      <c r="AR18" s="88"/>
      <c r="AS18" s="89" t="s">
        <v>34</v>
      </c>
      <c r="AT18" s="88">
        <v>9622434</v>
      </c>
      <c r="AU18" s="88">
        <v>374</v>
      </c>
      <c r="AV18" s="92">
        <v>-1.98</v>
      </c>
      <c r="AW18" s="93">
        <f t="shared" si="8"/>
        <v>9622434</v>
      </c>
      <c r="AX18" s="89" t="s">
        <v>34</v>
      </c>
      <c r="AY18" s="88">
        <v>9589208</v>
      </c>
      <c r="AZ18" s="88">
        <v>367</v>
      </c>
      <c r="BA18" s="94">
        <v>1.1299999999999999</v>
      </c>
      <c r="BB18" s="93">
        <f t="shared" si="9"/>
        <v>9589208</v>
      </c>
      <c r="BC18" s="89" t="s">
        <v>34</v>
      </c>
      <c r="BD18" s="95">
        <v>8849343.5099999998</v>
      </c>
      <c r="BE18" s="94">
        <v>359</v>
      </c>
      <c r="BF18" s="113">
        <v>0.5</v>
      </c>
      <c r="BG18" s="97">
        <f t="shared" si="55"/>
        <v>8849343.5099999998</v>
      </c>
      <c r="BH18" s="98" t="s">
        <v>34</v>
      </c>
      <c r="BI18" s="99">
        <v>8362075.3300000001</v>
      </c>
      <c r="BJ18" s="99">
        <v>345</v>
      </c>
      <c r="BK18" s="100">
        <v>1.37</v>
      </c>
      <c r="BL18" s="101">
        <f t="shared" si="10"/>
        <v>8362075.3300000001</v>
      </c>
      <c r="BM18" s="102" t="s">
        <v>34</v>
      </c>
      <c r="BN18" s="99">
        <v>9476815</v>
      </c>
      <c r="BO18" s="99">
        <v>342</v>
      </c>
      <c r="BP18" s="106">
        <v>2.09</v>
      </c>
      <c r="BQ18" s="104">
        <f t="shared" si="11"/>
        <v>9476815</v>
      </c>
      <c r="BR18" s="102" t="s">
        <v>34</v>
      </c>
      <c r="BS18" s="99">
        <v>9592858</v>
      </c>
      <c r="BT18" s="99">
        <v>336</v>
      </c>
      <c r="BU18" s="106">
        <v>1.02</v>
      </c>
      <c r="BV18" s="104">
        <f t="shared" si="12"/>
        <v>9592858</v>
      </c>
      <c r="BW18" s="98" t="s">
        <v>34</v>
      </c>
      <c r="BX18" s="105">
        <v>9537419</v>
      </c>
      <c r="BY18" s="105">
        <v>323</v>
      </c>
      <c r="BZ18" s="106">
        <v>1.43</v>
      </c>
      <c r="CA18" s="104">
        <f t="shared" si="13"/>
        <v>9537419</v>
      </c>
      <c r="CB18" s="98" t="s">
        <v>34</v>
      </c>
      <c r="CC18" s="105">
        <v>9430999</v>
      </c>
      <c r="CD18" s="105">
        <v>317</v>
      </c>
      <c r="CE18" s="106">
        <v>1.1200000000000001</v>
      </c>
      <c r="CF18" s="104">
        <f t="shared" si="14"/>
        <v>9430999</v>
      </c>
      <c r="CG18" s="98" t="s">
        <v>34</v>
      </c>
      <c r="CH18" s="105">
        <v>9560200</v>
      </c>
      <c r="CI18" s="105">
        <v>313</v>
      </c>
      <c r="CJ18" s="106">
        <v>1.36</v>
      </c>
      <c r="CK18" s="105">
        <f t="shared" si="15"/>
        <v>9560200</v>
      </c>
      <c r="CL18" s="98" t="s">
        <v>35</v>
      </c>
      <c r="CM18" s="105">
        <v>10254661</v>
      </c>
      <c r="CN18" s="105">
        <v>305</v>
      </c>
      <c r="CO18" s="106">
        <v>1.68</v>
      </c>
      <c r="CP18" s="104">
        <f t="shared" si="16"/>
        <v>10254661</v>
      </c>
      <c r="CQ18" s="98" t="s">
        <v>35</v>
      </c>
      <c r="CR18" s="105">
        <v>10265393</v>
      </c>
      <c r="CS18" s="105">
        <v>299</v>
      </c>
      <c r="CT18" s="106">
        <v>0.74</v>
      </c>
      <c r="CU18" s="104">
        <f t="shared" si="17"/>
        <v>10265393</v>
      </c>
      <c r="CV18" s="1" t="s">
        <v>35</v>
      </c>
      <c r="CW18" s="107">
        <v>10101179.1</v>
      </c>
      <c r="CX18" s="107">
        <v>293</v>
      </c>
      <c r="CY18" s="18">
        <v>2.11</v>
      </c>
      <c r="CZ18" s="104">
        <f t="shared" si="18"/>
        <v>10101179.1</v>
      </c>
      <c r="DA18" s="105"/>
      <c r="DB18" s="1" t="s">
        <v>35</v>
      </c>
      <c r="DC18" s="107">
        <v>10236833</v>
      </c>
      <c r="DD18" s="107">
        <v>289</v>
      </c>
      <c r="DE18" s="18">
        <v>2.15</v>
      </c>
      <c r="DF18" s="104">
        <f t="shared" si="19"/>
        <v>10236833</v>
      </c>
      <c r="DG18" s="1" t="s">
        <v>35</v>
      </c>
      <c r="DH18" s="107">
        <v>10864154</v>
      </c>
      <c r="DI18" s="107">
        <v>289</v>
      </c>
      <c r="DJ18" s="18">
        <v>2.4500000000000002</v>
      </c>
      <c r="DK18" s="104">
        <f t="shared" si="20"/>
        <v>10864154</v>
      </c>
      <c r="DL18" s="1" t="s">
        <v>35</v>
      </c>
      <c r="DM18" s="107">
        <v>10674699</v>
      </c>
      <c r="DN18" s="107">
        <v>285</v>
      </c>
      <c r="DO18" s="18">
        <v>2.99</v>
      </c>
      <c r="DP18" s="104">
        <f t="shared" si="21"/>
        <v>10674699</v>
      </c>
      <c r="DQ18" s="1" t="s">
        <v>35</v>
      </c>
      <c r="DR18" s="107">
        <v>10133024</v>
      </c>
      <c r="DS18" s="107">
        <v>284</v>
      </c>
      <c r="DT18" s="18">
        <v>2.7</v>
      </c>
      <c r="DU18" s="104">
        <f t="shared" si="22"/>
        <v>10133024</v>
      </c>
      <c r="DV18" s="1" t="s">
        <v>35</v>
      </c>
      <c r="DW18" s="107">
        <v>10679924</v>
      </c>
      <c r="DX18" s="107">
        <v>284</v>
      </c>
      <c r="DY18" s="18">
        <v>1.1599999999999999</v>
      </c>
      <c r="DZ18" s="104">
        <f t="shared" si="23"/>
        <v>10679924</v>
      </c>
      <c r="EA18" s="1" t="s">
        <v>35</v>
      </c>
      <c r="EB18" s="107">
        <v>10699354</v>
      </c>
      <c r="EC18" s="107">
        <v>278</v>
      </c>
      <c r="ED18" s="18">
        <v>1.25</v>
      </c>
      <c r="EE18" s="104">
        <f t="shared" si="24"/>
        <v>10699354</v>
      </c>
      <c r="EF18" s="1" t="s">
        <v>36</v>
      </c>
      <c r="EG18" s="107">
        <v>10739400</v>
      </c>
      <c r="EH18" s="107">
        <v>276</v>
      </c>
      <c r="EI18" s="18">
        <v>2</v>
      </c>
      <c r="EJ18" s="104">
        <f t="shared" si="25"/>
        <v>10739400</v>
      </c>
      <c r="EK18" s="1" t="s">
        <v>36</v>
      </c>
      <c r="EL18" s="107">
        <v>10357769</v>
      </c>
      <c r="EM18" s="107">
        <v>275</v>
      </c>
      <c r="EN18" s="18">
        <v>1.32</v>
      </c>
      <c r="EO18" s="104">
        <f t="shared" si="26"/>
        <v>10357769</v>
      </c>
      <c r="EP18" s="1" t="s">
        <v>36</v>
      </c>
      <c r="EQ18" s="107">
        <v>10226142</v>
      </c>
      <c r="ER18" s="107">
        <v>271</v>
      </c>
      <c r="ES18" s="18">
        <v>1.39</v>
      </c>
      <c r="ET18" s="104">
        <f t="shared" si="27"/>
        <v>10226142</v>
      </c>
      <c r="EV18" s="98" t="s">
        <v>36</v>
      </c>
      <c r="EW18" s="105">
        <v>10123177</v>
      </c>
      <c r="EX18" s="105">
        <v>263</v>
      </c>
      <c r="EY18" s="106">
        <v>2.31</v>
      </c>
      <c r="EZ18" s="104">
        <f t="shared" si="28"/>
        <v>10123177</v>
      </c>
      <c r="FB18" s="98" t="s">
        <v>36</v>
      </c>
      <c r="FC18" s="105">
        <v>10152379</v>
      </c>
      <c r="FD18" s="105">
        <v>262</v>
      </c>
      <c r="FE18" s="106">
        <v>1.86</v>
      </c>
      <c r="FF18" s="104">
        <f t="shared" si="29"/>
        <v>10152379</v>
      </c>
      <c r="FH18" s="98" t="s">
        <v>36</v>
      </c>
      <c r="FI18" s="105">
        <v>10004920</v>
      </c>
      <c r="FJ18" s="105">
        <v>260</v>
      </c>
      <c r="FK18" s="106">
        <v>1.32</v>
      </c>
      <c r="FL18" s="104">
        <f t="shared" si="30"/>
        <v>10004920</v>
      </c>
      <c r="FN18" s="98" t="s">
        <v>36</v>
      </c>
      <c r="FO18" s="105">
        <v>10121267</v>
      </c>
      <c r="FP18" s="105">
        <v>258</v>
      </c>
      <c r="FQ18" s="106">
        <v>1.34</v>
      </c>
      <c r="FR18" s="104">
        <f t="shared" si="31"/>
        <v>10121267</v>
      </c>
      <c r="FT18" s="98" t="s">
        <v>36</v>
      </c>
      <c r="FU18" s="105">
        <v>10028184</v>
      </c>
      <c r="FV18" s="105">
        <v>257</v>
      </c>
      <c r="FW18" s="106">
        <v>0.7</v>
      </c>
      <c r="FX18" s="104">
        <f t="shared" si="32"/>
        <v>10028184</v>
      </c>
      <c r="FZ18" s="98" t="s">
        <v>36</v>
      </c>
      <c r="GA18" s="105">
        <v>10162113</v>
      </c>
      <c r="GB18" s="105">
        <v>254</v>
      </c>
      <c r="GC18" s="106">
        <v>2.4700000000000002</v>
      </c>
      <c r="GD18" s="104">
        <f t="shared" si="33"/>
        <v>10162113</v>
      </c>
      <c r="GF18" s="98" t="s">
        <v>36</v>
      </c>
      <c r="GG18" s="105">
        <v>10218813</v>
      </c>
      <c r="GH18" s="105">
        <v>254</v>
      </c>
      <c r="GI18" s="106">
        <v>1.38</v>
      </c>
      <c r="GJ18" s="104">
        <f t="shared" si="34"/>
        <v>10218813</v>
      </c>
      <c r="GL18" s="98" t="s">
        <v>36</v>
      </c>
      <c r="GM18" s="105">
        <v>10420731</v>
      </c>
      <c r="GN18" s="105">
        <v>251</v>
      </c>
      <c r="GO18" s="106">
        <v>0.08</v>
      </c>
      <c r="GP18" s="104">
        <f t="shared" si="35"/>
        <v>10420731</v>
      </c>
      <c r="GR18" s="98" t="s">
        <v>36</v>
      </c>
      <c r="GS18" s="105">
        <v>10328497</v>
      </c>
      <c r="GT18" s="105">
        <v>250</v>
      </c>
      <c r="GU18" s="106">
        <v>3.55</v>
      </c>
      <c r="GV18" s="104">
        <f t="shared" si="36"/>
        <v>10328497</v>
      </c>
      <c r="GX18" s="98" t="s">
        <v>36</v>
      </c>
      <c r="GY18" s="105">
        <v>10501909</v>
      </c>
      <c r="GZ18" s="105">
        <v>248</v>
      </c>
      <c r="HA18" s="106">
        <v>2.11</v>
      </c>
      <c r="HB18" s="108">
        <f t="shared" si="37"/>
        <v>10501909</v>
      </c>
      <c r="HD18" s="98" t="s">
        <v>36</v>
      </c>
      <c r="HE18" s="105">
        <v>10769361.68</v>
      </c>
      <c r="HF18" s="105">
        <v>247</v>
      </c>
      <c r="HG18" s="106">
        <v>0.89</v>
      </c>
      <c r="HH18" s="108">
        <f t="shared" si="38"/>
        <v>10769361.68</v>
      </c>
      <c r="HJ18" s="98" t="s">
        <v>36</v>
      </c>
      <c r="HK18" s="105">
        <v>11299982</v>
      </c>
      <c r="HL18" s="105">
        <v>244</v>
      </c>
      <c r="HM18" s="106">
        <v>1.7</v>
      </c>
      <c r="HN18" s="108">
        <f t="shared" si="39"/>
        <v>11299982</v>
      </c>
      <c r="HP18" s="98" t="s">
        <v>36</v>
      </c>
      <c r="HQ18" s="105">
        <v>11148367</v>
      </c>
      <c r="HR18" s="105">
        <v>245</v>
      </c>
      <c r="HS18" s="106">
        <v>2.09</v>
      </c>
      <c r="HT18" s="108">
        <f t="shared" si="40"/>
        <v>11148367</v>
      </c>
      <c r="HV18" s="98" t="s">
        <v>36</v>
      </c>
      <c r="HW18" s="105">
        <v>11108543</v>
      </c>
      <c r="HX18" s="105">
        <v>243</v>
      </c>
      <c r="HY18" s="106">
        <v>1.93</v>
      </c>
      <c r="HZ18" s="108">
        <f t="shared" si="41"/>
        <v>11108543</v>
      </c>
      <c r="IB18" s="98" t="s">
        <v>36</v>
      </c>
      <c r="IC18" s="105">
        <v>10125126</v>
      </c>
      <c r="ID18" s="105">
        <v>240</v>
      </c>
      <c r="IE18" s="106">
        <v>1.99</v>
      </c>
      <c r="IF18" s="109">
        <f t="shared" si="42"/>
        <v>10125126</v>
      </c>
      <c r="IH18" s="98" t="s">
        <v>36</v>
      </c>
      <c r="II18" s="105">
        <v>10084784</v>
      </c>
      <c r="IJ18" s="105">
        <v>236</v>
      </c>
      <c r="IK18" s="106">
        <v>1.6</v>
      </c>
      <c r="IL18" s="108">
        <f t="shared" si="43"/>
        <v>10084784</v>
      </c>
      <c r="IN18" s="98" t="s">
        <v>36</v>
      </c>
      <c r="IO18" s="105">
        <v>10690190</v>
      </c>
      <c r="IP18" s="105">
        <v>233</v>
      </c>
      <c r="IQ18" s="106">
        <v>1.93</v>
      </c>
      <c r="IR18" s="108">
        <f t="shared" si="44"/>
        <v>10690190</v>
      </c>
      <c r="IT18" s="98" t="s">
        <v>36</v>
      </c>
      <c r="IU18" s="105">
        <v>10197996</v>
      </c>
      <c r="IV18" s="105">
        <v>231</v>
      </c>
      <c r="IW18" s="106">
        <v>2.5</v>
      </c>
      <c r="IX18" s="108">
        <f t="shared" si="45"/>
        <v>10197996</v>
      </c>
      <c r="IZ18" s="98" t="s">
        <v>36</v>
      </c>
      <c r="JA18" s="105">
        <v>10187810</v>
      </c>
      <c r="JB18" s="105">
        <v>228</v>
      </c>
      <c r="JC18" s="106">
        <v>3.07</v>
      </c>
      <c r="JD18" s="108">
        <f t="shared" si="46"/>
        <v>10187810</v>
      </c>
      <c r="JF18" s="98" t="s">
        <v>36</v>
      </c>
      <c r="JG18" s="105">
        <v>10116307</v>
      </c>
      <c r="JH18" s="105">
        <v>228</v>
      </c>
      <c r="JI18" s="106">
        <v>3.96</v>
      </c>
      <c r="JJ18" s="108">
        <f t="shared" si="47"/>
        <v>10116307</v>
      </c>
      <c r="JL18" s="98" t="s">
        <v>36</v>
      </c>
      <c r="JM18" s="105">
        <v>10057893</v>
      </c>
      <c r="JN18" s="105">
        <v>224</v>
      </c>
      <c r="JO18" s="106">
        <v>1.37</v>
      </c>
      <c r="JP18" s="108">
        <f t="shared" si="48"/>
        <v>10057893</v>
      </c>
      <c r="JR18" s="98" t="s">
        <v>36</v>
      </c>
      <c r="JS18" s="105">
        <v>9789259</v>
      </c>
      <c r="JT18" s="105">
        <v>223</v>
      </c>
      <c r="JU18" s="106">
        <v>2.4900000000000002</v>
      </c>
      <c r="JV18" s="108">
        <f t="shared" si="49"/>
        <v>9789259</v>
      </c>
      <c r="JX18" s="98" t="s">
        <v>36</v>
      </c>
      <c r="JY18" s="105">
        <v>8307289</v>
      </c>
      <c r="JZ18" s="105">
        <v>221</v>
      </c>
      <c r="KA18" s="106">
        <v>2.09</v>
      </c>
      <c r="KB18" s="108">
        <f t="shared" si="50"/>
        <v>8307289</v>
      </c>
      <c r="KD18" s="98" t="s">
        <v>36</v>
      </c>
      <c r="KE18" s="105">
        <v>8327508</v>
      </c>
      <c r="KF18" s="105">
        <v>220</v>
      </c>
      <c r="KG18" s="106">
        <v>2.5</v>
      </c>
      <c r="KH18" s="108">
        <f t="shared" si="51"/>
        <v>8327508</v>
      </c>
      <c r="KJ18" s="98" t="s">
        <v>36</v>
      </c>
      <c r="KK18" s="105">
        <v>9151570</v>
      </c>
      <c r="KL18" s="105">
        <v>223</v>
      </c>
      <c r="KM18" s="106">
        <v>1.49</v>
      </c>
      <c r="KN18" s="108">
        <f t="shared" si="56"/>
        <v>9151570</v>
      </c>
      <c r="KP18" s="98" t="s">
        <v>36</v>
      </c>
      <c r="KQ18" s="105">
        <v>9445352</v>
      </c>
      <c r="KR18" s="105">
        <v>227</v>
      </c>
      <c r="KS18" s="106">
        <v>2.34</v>
      </c>
      <c r="KT18" s="108">
        <f t="shared" si="52"/>
        <v>9445352</v>
      </c>
      <c r="KV18" s="98" t="s">
        <v>36</v>
      </c>
      <c r="KW18" s="105">
        <v>9550779</v>
      </c>
      <c r="KX18" s="105">
        <v>229</v>
      </c>
      <c r="KY18" s="106">
        <v>1.41</v>
      </c>
      <c r="KZ18" s="108">
        <f t="shared" si="96"/>
        <v>9550779</v>
      </c>
      <c r="LB18" s="98" t="s">
        <v>36</v>
      </c>
      <c r="LC18" s="105">
        <v>9623356</v>
      </c>
      <c r="LD18" s="105">
        <v>231</v>
      </c>
      <c r="LE18" s="106">
        <v>2.06</v>
      </c>
      <c r="LF18" s="108">
        <f t="shared" si="54"/>
        <v>9623356</v>
      </c>
      <c r="LH18" s="98" t="s">
        <v>36</v>
      </c>
      <c r="LI18" s="105">
        <v>9593223</v>
      </c>
      <c r="LJ18" s="105">
        <v>229</v>
      </c>
      <c r="LK18" s="106">
        <v>2.1800000000000002</v>
      </c>
      <c r="LL18" s="108">
        <f t="shared" si="57"/>
        <v>9593223</v>
      </c>
      <c r="LN18" s="98" t="s">
        <v>36</v>
      </c>
      <c r="LO18" s="105">
        <v>10148262</v>
      </c>
      <c r="LP18" s="105">
        <v>230</v>
      </c>
      <c r="LQ18" s="106">
        <v>2.4900000000000002</v>
      </c>
      <c r="LR18" s="108">
        <f t="shared" si="98"/>
        <v>10148262</v>
      </c>
      <c r="LT18" s="98" t="s">
        <v>36</v>
      </c>
      <c r="LU18" s="105">
        <v>10167494</v>
      </c>
      <c r="LV18" s="105">
        <v>230</v>
      </c>
      <c r="LW18" s="106">
        <v>1.49</v>
      </c>
      <c r="LX18" s="108">
        <f t="shared" si="99"/>
        <v>10167494</v>
      </c>
      <c r="LZ18" s="98" t="s">
        <v>36</v>
      </c>
      <c r="MA18" s="105">
        <v>10438045</v>
      </c>
      <c r="MB18" s="105">
        <v>230</v>
      </c>
      <c r="MC18" s="106">
        <v>2.85</v>
      </c>
      <c r="MD18" s="108">
        <f t="shared" si="100"/>
        <v>10438045</v>
      </c>
      <c r="MF18" s="98" t="s">
        <v>36</v>
      </c>
      <c r="MG18" s="105">
        <v>10374587</v>
      </c>
      <c r="MH18" s="105">
        <v>228</v>
      </c>
      <c r="MI18" s="106">
        <v>1.84</v>
      </c>
      <c r="MJ18" s="108">
        <f t="shared" si="101"/>
        <v>10374587</v>
      </c>
      <c r="ML18" s="98" t="s">
        <v>36</v>
      </c>
      <c r="MM18" s="105">
        <v>10842003</v>
      </c>
      <c r="MN18" s="105">
        <v>229</v>
      </c>
      <c r="MO18" s="106">
        <v>1.76</v>
      </c>
      <c r="MP18" s="108">
        <f t="shared" si="102"/>
        <v>10842003</v>
      </c>
      <c r="MR18" s="98" t="s">
        <v>36</v>
      </c>
      <c r="MS18" s="105">
        <v>10013195</v>
      </c>
      <c r="MT18" s="105">
        <v>233</v>
      </c>
      <c r="MU18" s="106">
        <v>2.12</v>
      </c>
      <c r="MV18" s="108">
        <f t="shared" si="103"/>
        <v>10013195</v>
      </c>
      <c r="MX18" s="98" t="s">
        <v>36</v>
      </c>
      <c r="MY18" s="105">
        <v>10642424</v>
      </c>
      <c r="MZ18" s="105">
        <v>236</v>
      </c>
      <c r="NA18" s="106">
        <v>1.36</v>
      </c>
      <c r="NB18" s="108">
        <f t="shared" si="104"/>
        <v>10642424</v>
      </c>
      <c r="ND18" s="98" t="s">
        <v>36</v>
      </c>
      <c r="NE18" s="105">
        <v>10317165</v>
      </c>
      <c r="NF18" s="105">
        <v>236</v>
      </c>
      <c r="NG18" s="106">
        <v>1.01</v>
      </c>
      <c r="NH18" s="108">
        <f t="shared" si="105"/>
        <v>10317165</v>
      </c>
      <c r="NJ18" s="98" t="s">
        <v>36</v>
      </c>
      <c r="NK18" s="105">
        <v>10209831</v>
      </c>
      <c r="NL18" s="105">
        <v>238</v>
      </c>
      <c r="NM18" s="106">
        <v>2.0499999999999998</v>
      </c>
      <c r="NN18" s="108">
        <f t="shared" si="106"/>
        <v>10209831</v>
      </c>
      <c r="NP18" s="98" t="s">
        <v>36</v>
      </c>
      <c r="NQ18" s="105">
        <v>9550421</v>
      </c>
      <c r="NR18" s="105">
        <v>236</v>
      </c>
      <c r="NS18" s="106">
        <v>1.38</v>
      </c>
      <c r="NT18" s="108">
        <f t="shared" si="107"/>
        <v>9550421</v>
      </c>
      <c r="NV18" s="98" t="s">
        <v>36</v>
      </c>
      <c r="NW18" s="105">
        <v>9893099</v>
      </c>
      <c r="NX18" s="105">
        <v>240</v>
      </c>
      <c r="NY18" s="106">
        <v>1.74</v>
      </c>
      <c r="NZ18" s="108">
        <f t="shared" si="108"/>
        <v>9893099</v>
      </c>
      <c r="OB18" s="98" t="s">
        <v>36</v>
      </c>
      <c r="OC18" s="105">
        <v>10938897</v>
      </c>
      <c r="OD18" s="105">
        <v>241</v>
      </c>
      <c r="OE18" s="106">
        <v>2.9</v>
      </c>
      <c r="OF18" s="108">
        <f t="shared" si="109"/>
        <v>10938897</v>
      </c>
      <c r="OH18" s="98" t="s">
        <v>36</v>
      </c>
      <c r="OI18" s="105">
        <v>10789276</v>
      </c>
      <c r="OJ18" s="105">
        <v>239</v>
      </c>
      <c r="OK18" s="106">
        <v>1.54</v>
      </c>
      <c r="OL18" s="108">
        <f t="shared" si="110"/>
        <v>10789276</v>
      </c>
      <c r="ON18" s="98" t="s">
        <v>36</v>
      </c>
      <c r="OO18" s="105">
        <v>10470456</v>
      </c>
      <c r="OP18" s="105">
        <v>238</v>
      </c>
      <c r="OQ18" s="106">
        <v>2.4</v>
      </c>
      <c r="OR18" s="108">
        <f t="shared" si="111"/>
        <v>10470456</v>
      </c>
      <c r="OT18" s="98" t="s">
        <v>36</v>
      </c>
      <c r="OU18" s="105">
        <v>10796753</v>
      </c>
      <c r="OV18" s="105">
        <v>239</v>
      </c>
      <c r="OW18" s="106">
        <v>7.97</v>
      </c>
      <c r="OX18" s="108">
        <f t="shared" si="112"/>
        <v>10796753</v>
      </c>
      <c r="OZ18" s="98" t="s">
        <v>36</v>
      </c>
      <c r="PA18" s="105">
        <v>10861070</v>
      </c>
      <c r="PB18" s="105">
        <v>239</v>
      </c>
      <c r="PC18" s="106">
        <v>0.64</v>
      </c>
      <c r="PD18" s="108">
        <f t="shared" si="113"/>
        <v>10861070</v>
      </c>
      <c r="PF18" s="98" t="s">
        <v>36</v>
      </c>
      <c r="PG18" s="105">
        <v>11207058</v>
      </c>
      <c r="PH18" s="105">
        <v>236</v>
      </c>
      <c r="PI18" s="106">
        <v>1.49</v>
      </c>
      <c r="PJ18" s="108">
        <f t="shared" si="114"/>
        <v>11207058</v>
      </c>
      <c r="PL18" s="98" t="s">
        <v>36</v>
      </c>
      <c r="PM18" s="105">
        <v>11361626</v>
      </c>
      <c r="PN18" s="105">
        <v>236</v>
      </c>
      <c r="PO18" s="106">
        <v>2.06</v>
      </c>
      <c r="PP18" s="108">
        <f t="shared" si="115"/>
        <v>11361626</v>
      </c>
      <c r="PR18" s="98" t="s">
        <v>36</v>
      </c>
      <c r="PS18" s="105">
        <v>11562691</v>
      </c>
      <c r="PT18" s="105">
        <v>241</v>
      </c>
      <c r="PU18" s="106">
        <v>1.85</v>
      </c>
      <c r="PV18" s="108">
        <f t="shared" si="116"/>
        <v>11562691</v>
      </c>
      <c r="PX18" s="98" t="s">
        <v>36</v>
      </c>
      <c r="PY18" s="105">
        <v>10883683</v>
      </c>
      <c r="PZ18" s="105">
        <v>241</v>
      </c>
      <c r="QA18" s="106">
        <v>1.49</v>
      </c>
      <c r="QB18" s="108">
        <f t="shared" si="117"/>
        <v>10883683</v>
      </c>
      <c r="QD18" s="98" t="s">
        <v>36</v>
      </c>
      <c r="QE18" s="105">
        <v>11042069</v>
      </c>
      <c r="QF18" s="105">
        <v>245</v>
      </c>
      <c r="QG18" s="106">
        <v>1.49</v>
      </c>
      <c r="QH18" s="108">
        <f t="shared" si="118"/>
        <v>11042069</v>
      </c>
      <c r="QJ18" s="98" t="s">
        <v>36</v>
      </c>
      <c r="QK18" s="105">
        <v>11404682</v>
      </c>
      <c r="QL18" s="105">
        <v>250</v>
      </c>
      <c r="QM18" s="106">
        <v>2.04</v>
      </c>
      <c r="QN18" s="108">
        <f t="shared" si="119"/>
        <v>11404682</v>
      </c>
      <c r="QP18" s="98" t="s">
        <v>36</v>
      </c>
      <c r="QQ18" s="105">
        <v>11517908</v>
      </c>
      <c r="QR18" s="105">
        <v>251</v>
      </c>
      <c r="QS18" s="106">
        <v>1.49</v>
      </c>
      <c r="QT18" s="108">
        <f t="shared" si="120"/>
        <v>11517908</v>
      </c>
      <c r="QV18" s="98" t="s">
        <v>36</v>
      </c>
      <c r="QW18" s="105">
        <v>11465958</v>
      </c>
      <c r="QX18" s="105">
        <v>257</v>
      </c>
      <c r="QY18" s="106">
        <v>1.5</v>
      </c>
      <c r="QZ18" s="108">
        <f t="shared" si="121"/>
        <v>11465958</v>
      </c>
      <c r="RB18" s="98" t="s">
        <v>36</v>
      </c>
      <c r="RC18" s="105">
        <v>11734423</v>
      </c>
      <c r="RD18" s="105">
        <v>260</v>
      </c>
      <c r="RE18" s="106">
        <v>1.84</v>
      </c>
      <c r="RF18" s="108">
        <f t="shared" si="122"/>
        <v>11734423</v>
      </c>
      <c r="RH18" s="98" t="s">
        <v>36</v>
      </c>
      <c r="RI18" s="105">
        <v>11881489</v>
      </c>
      <c r="RJ18" s="105">
        <v>262</v>
      </c>
      <c r="RK18" s="106">
        <v>0.98</v>
      </c>
      <c r="RL18" s="108">
        <f t="shared" si="123"/>
        <v>11881489</v>
      </c>
      <c r="RN18" s="98" t="s">
        <v>36</v>
      </c>
      <c r="RO18" s="105">
        <v>11377554</v>
      </c>
      <c r="RP18" s="105">
        <v>265</v>
      </c>
      <c r="RQ18" s="106">
        <v>1.19</v>
      </c>
      <c r="RR18" s="108">
        <f t="shared" si="124"/>
        <v>11377554</v>
      </c>
      <c r="RT18" s="98" t="s">
        <v>36</v>
      </c>
      <c r="RU18" s="105">
        <v>10937351</v>
      </c>
      <c r="RV18" s="105">
        <v>272</v>
      </c>
      <c r="RW18" s="106">
        <v>0.57999999999999996</v>
      </c>
      <c r="RX18" s="108">
        <f t="shared" si="125"/>
        <v>10937351</v>
      </c>
      <c r="RZ18" s="98" t="s">
        <v>36</v>
      </c>
      <c r="SA18" s="105">
        <v>10848817</v>
      </c>
      <c r="SB18" s="105">
        <v>273</v>
      </c>
      <c r="SC18" s="106">
        <v>0.34</v>
      </c>
      <c r="SD18" s="108">
        <f t="shared" si="126"/>
        <v>10848817</v>
      </c>
      <c r="SF18" s="98" t="s">
        <v>36</v>
      </c>
      <c r="SG18" s="105">
        <v>10864978</v>
      </c>
      <c r="SH18" s="105">
        <v>276</v>
      </c>
      <c r="SI18" s="106">
        <v>0.74</v>
      </c>
      <c r="SJ18" s="108">
        <f t="shared" si="127"/>
        <v>10864978</v>
      </c>
      <c r="SL18" s="98" t="s">
        <v>36</v>
      </c>
      <c r="SM18" s="105">
        <v>10782459</v>
      </c>
      <c r="SN18" s="105">
        <v>275</v>
      </c>
      <c r="SO18" s="106">
        <v>0.26</v>
      </c>
      <c r="SP18" s="108">
        <f t="shared" si="128"/>
        <v>10782459</v>
      </c>
      <c r="SR18" s="98" t="s">
        <v>36</v>
      </c>
      <c r="SS18" s="105">
        <v>10666265</v>
      </c>
      <c r="ST18" s="105">
        <v>271</v>
      </c>
      <c r="SU18" s="106">
        <v>1.32</v>
      </c>
      <c r="SV18" s="108">
        <f t="shared" si="129"/>
        <v>10666265</v>
      </c>
      <c r="SX18" s="98" t="s">
        <v>36</v>
      </c>
      <c r="SY18" s="105">
        <v>10569662</v>
      </c>
      <c r="SZ18" s="105">
        <v>271</v>
      </c>
      <c r="TA18" s="106">
        <v>1.39</v>
      </c>
      <c r="TB18" s="108">
        <f t="shared" si="130"/>
        <v>10569662</v>
      </c>
      <c r="TD18" s="98" t="s">
        <v>36</v>
      </c>
      <c r="TE18" s="105">
        <v>10507372.66</v>
      </c>
      <c r="TF18" s="105">
        <v>269</v>
      </c>
      <c r="TG18" s="106">
        <v>1.18</v>
      </c>
      <c r="TH18" s="108">
        <f t="shared" si="131"/>
        <v>10507372.66</v>
      </c>
      <c r="TJ18" s="98" t="s">
        <v>36</v>
      </c>
      <c r="TK18" s="105">
        <v>10607310.02</v>
      </c>
      <c r="TL18" s="105">
        <v>269</v>
      </c>
      <c r="TM18" s="106">
        <v>1.62</v>
      </c>
      <c r="TN18" s="108">
        <f t="shared" si="132"/>
        <v>10607310.02</v>
      </c>
      <c r="TP18" s="98" t="s">
        <v>36</v>
      </c>
      <c r="TQ18" s="105">
        <v>10502994.039999999</v>
      </c>
      <c r="TR18" s="105">
        <v>267</v>
      </c>
      <c r="TS18" s="106">
        <v>1.53</v>
      </c>
      <c r="TT18" s="108">
        <f t="shared" si="133"/>
        <v>10502994.039999999</v>
      </c>
      <c r="TV18" s="98" t="s">
        <v>36</v>
      </c>
      <c r="TW18" s="105">
        <v>11292413.4</v>
      </c>
      <c r="TX18" s="105">
        <v>264</v>
      </c>
      <c r="TY18" s="106">
        <v>0.87</v>
      </c>
      <c r="TZ18" s="108">
        <f t="shared" si="134"/>
        <v>11292413.4</v>
      </c>
      <c r="UB18" s="98" t="s">
        <v>36</v>
      </c>
      <c r="UC18" s="105">
        <v>11166342.24</v>
      </c>
      <c r="UD18" s="105">
        <v>259</v>
      </c>
      <c r="UE18" s="106">
        <v>5.4000000000000003E-3</v>
      </c>
      <c r="UF18" s="108">
        <f t="shared" si="135"/>
        <v>11166342.24</v>
      </c>
    </row>
    <row r="19" spans="1:553" x14ac:dyDescent="0.25">
      <c r="A19" s="76" t="s">
        <v>251</v>
      </c>
      <c r="B19" s="77" t="s">
        <v>10</v>
      </c>
      <c r="C19" s="76" t="s">
        <v>11</v>
      </c>
      <c r="D19" s="78" t="s">
        <v>34</v>
      </c>
      <c r="E19" s="79">
        <v>61000130</v>
      </c>
      <c r="F19" s="79">
        <v>3077</v>
      </c>
      <c r="G19" s="110">
        <v>5.64</v>
      </c>
      <c r="H19" s="79">
        <f t="shared" si="0"/>
        <v>61000130</v>
      </c>
      <c r="I19" s="80" t="s">
        <v>34</v>
      </c>
      <c r="J19" s="81">
        <v>76302747</v>
      </c>
      <c r="K19" s="82">
        <v>3301</v>
      </c>
      <c r="L19" s="83">
        <v>1.51</v>
      </c>
      <c r="M19" s="81">
        <f t="shared" si="1"/>
        <v>76302747</v>
      </c>
      <c r="N19" s="84" t="s">
        <v>34</v>
      </c>
      <c r="O19" s="85">
        <v>76025428</v>
      </c>
      <c r="P19" s="85">
        <v>3305</v>
      </c>
      <c r="Q19" s="85">
        <f t="shared" si="2"/>
        <v>76025428</v>
      </c>
      <c r="R19" s="86"/>
      <c r="S19" s="89" t="s">
        <v>34</v>
      </c>
      <c r="T19" s="88">
        <v>69058811</v>
      </c>
      <c r="U19" s="88">
        <v>3300</v>
      </c>
      <c r="V19" s="88">
        <f t="shared" si="3"/>
        <v>69058811</v>
      </c>
      <c r="W19" s="86"/>
      <c r="X19" s="89" t="s">
        <v>34</v>
      </c>
      <c r="Y19" s="88">
        <v>66264898</v>
      </c>
      <c r="Z19" s="88">
        <v>3321</v>
      </c>
      <c r="AA19" s="88">
        <f t="shared" si="4"/>
        <v>66264898</v>
      </c>
      <c r="AB19" s="86"/>
      <c r="AC19" s="89" t="s">
        <v>34</v>
      </c>
      <c r="AD19" s="88">
        <v>59899126</v>
      </c>
      <c r="AE19" s="88">
        <v>3276</v>
      </c>
      <c r="AF19" s="88">
        <f t="shared" si="5"/>
        <v>59899126</v>
      </c>
      <c r="AG19" s="86"/>
      <c r="AH19" s="90" t="s">
        <v>34</v>
      </c>
      <c r="AI19" s="88">
        <v>59761065</v>
      </c>
      <c r="AJ19" s="88">
        <v>3272</v>
      </c>
      <c r="AK19" s="88">
        <f t="shared" si="6"/>
        <v>59761065</v>
      </c>
      <c r="AL19" s="86"/>
      <c r="AM19" s="89" t="s">
        <v>34</v>
      </c>
      <c r="AN19" s="88">
        <v>51006908</v>
      </c>
      <c r="AO19" s="88">
        <v>3278</v>
      </c>
      <c r="AP19" s="91">
        <v>0.52</v>
      </c>
      <c r="AQ19" s="88">
        <f t="shared" si="7"/>
        <v>51006908</v>
      </c>
      <c r="AR19" s="88"/>
      <c r="AS19" s="89" t="s">
        <v>34</v>
      </c>
      <c r="AT19" s="88">
        <v>50275910</v>
      </c>
      <c r="AU19" s="88">
        <v>3244</v>
      </c>
      <c r="AV19" s="92">
        <v>1.03</v>
      </c>
      <c r="AW19" s="93">
        <f t="shared" si="8"/>
        <v>50275910</v>
      </c>
      <c r="AX19" s="89" t="s">
        <v>34</v>
      </c>
      <c r="AY19" s="88">
        <v>51082984</v>
      </c>
      <c r="AZ19" s="88">
        <v>3230</v>
      </c>
      <c r="BA19" s="94">
        <v>0.55000000000000004</v>
      </c>
      <c r="BB19" s="93">
        <f t="shared" si="9"/>
        <v>51082984</v>
      </c>
      <c r="BC19" s="89" t="s">
        <v>35</v>
      </c>
      <c r="BD19" s="95">
        <v>50642342.640000001</v>
      </c>
      <c r="BE19" s="94">
        <v>3213</v>
      </c>
      <c r="BF19" s="113">
        <v>0.49</v>
      </c>
      <c r="BG19" s="97">
        <f t="shared" si="55"/>
        <v>50642342.640000001</v>
      </c>
      <c r="BH19" s="98" t="s">
        <v>35</v>
      </c>
      <c r="BI19" s="99">
        <v>48360718.380000003</v>
      </c>
      <c r="BJ19" s="99">
        <v>3201</v>
      </c>
      <c r="BK19" s="100">
        <v>1.2</v>
      </c>
      <c r="BL19" s="101">
        <f t="shared" si="10"/>
        <v>48360718.380000003</v>
      </c>
      <c r="BM19" s="102" t="s">
        <v>35</v>
      </c>
      <c r="BN19" s="99">
        <v>48366493</v>
      </c>
      <c r="BO19" s="99">
        <v>3204</v>
      </c>
      <c r="BP19" s="106">
        <v>0.56000000000000005</v>
      </c>
      <c r="BQ19" s="104">
        <f t="shared" si="11"/>
        <v>48366493</v>
      </c>
      <c r="BR19" s="102" t="s">
        <v>35</v>
      </c>
      <c r="BS19" s="99">
        <v>48178650</v>
      </c>
      <c r="BT19" s="99">
        <v>3188</v>
      </c>
      <c r="BU19" s="106">
        <v>-0.79</v>
      </c>
      <c r="BV19" s="104">
        <f t="shared" si="12"/>
        <v>48178650</v>
      </c>
      <c r="BW19" s="98" t="s">
        <v>35</v>
      </c>
      <c r="BX19" s="105">
        <v>47575294</v>
      </c>
      <c r="BY19" s="105">
        <v>3185</v>
      </c>
      <c r="BZ19" s="106">
        <v>1.54</v>
      </c>
      <c r="CA19" s="104">
        <f t="shared" si="13"/>
        <v>47575294</v>
      </c>
      <c r="CB19" s="98" t="s">
        <v>35</v>
      </c>
      <c r="CC19" s="105">
        <v>47478093</v>
      </c>
      <c r="CD19" s="105">
        <v>3183</v>
      </c>
      <c r="CE19" s="106">
        <v>0.81</v>
      </c>
      <c r="CF19" s="104">
        <f t="shared" si="14"/>
        <v>47478093</v>
      </c>
      <c r="CG19" s="98" t="s">
        <v>35</v>
      </c>
      <c r="CH19" s="105">
        <v>47725666</v>
      </c>
      <c r="CI19" s="105">
        <v>3172</v>
      </c>
      <c r="CJ19" s="106">
        <v>0.73</v>
      </c>
      <c r="CK19" s="105">
        <f t="shared" si="15"/>
        <v>47725666</v>
      </c>
      <c r="CL19" s="98" t="s">
        <v>35</v>
      </c>
      <c r="CM19" s="105">
        <v>49342615</v>
      </c>
      <c r="CN19" s="105">
        <v>3173</v>
      </c>
      <c r="CO19" s="106">
        <v>0.85</v>
      </c>
      <c r="CP19" s="104">
        <f t="shared" si="16"/>
        <v>49342615</v>
      </c>
      <c r="CQ19" s="98" t="s">
        <v>35</v>
      </c>
      <c r="CR19" s="105">
        <v>50050230</v>
      </c>
      <c r="CS19" s="105">
        <v>3161</v>
      </c>
      <c r="CT19" s="106">
        <v>0.52</v>
      </c>
      <c r="CU19" s="104">
        <f t="shared" si="17"/>
        <v>50050230</v>
      </c>
      <c r="CV19" s="1" t="s">
        <v>35</v>
      </c>
      <c r="CW19" s="107">
        <v>49225947.090000004</v>
      </c>
      <c r="CX19" s="107">
        <v>3161</v>
      </c>
      <c r="CY19" s="18">
        <v>1.1499999999999999</v>
      </c>
      <c r="CZ19" s="104">
        <f t="shared" si="18"/>
        <v>49225947.090000004</v>
      </c>
      <c r="DA19" s="105"/>
      <c r="DB19" s="1" t="s">
        <v>35</v>
      </c>
      <c r="DC19" s="107">
        <v>47527367</v>
      </c>
      <c r="DD19" s="107">
        <v>3168</v>
      </c>
      <c r="DE19" s="18">
        <v>1.44</v>
      </c>
      <c r="DF19" s="104">
        <f t="shared" si="19"/>
        <v>47527367</v>
      </c>
      <c r="DG19" s="1" t="s">
        <v>35</v>
      </c>
      <c r="DH19" s="107">
        <v>47753020</v>
      </c>
      <c r="DI19" s="107">
        <v>3191</v>
      </c>
      <c r="DJ19" s="18">
        <v>0.78</v>
      </c>
      <c r="DK19" s="104">
        <f t="shared" si="20"/>
        <v>47753020</v>
      </c>
      <c r="DL19" s="1" t="s">
        <v>35</v>
      </c>
      <c r="DM19" s="107">
        <v>47683337</v>
      </c>
      <c r="DN19" s="107">
        <v>3192</v>
      </c>
      <c r="DO19" s="18">
        <v>0.43</v>
      </c>
      <c r="DP19" s="104">
        <f t="shared" si="21"/>
        <v>47683337</v>
      </c>
      <c r="DQ19" s="1" t="s">
        <v>35</v>
      </c>
      <c r="DR19" s="107">
        <v>47893704</v>
      </c>
      <c r="DS19" s="107">
        <v>3187</v>
      </c>
      <c r="DT19" s="18">
        <v>57</v>
      </c>
      <c r="DU19" s="104">
        <f t="shared" si="22"/>
        <v>47893704</v>
      </c>
      <c r="DV19" s="1" t="s">
        <v>35</v>
      </c>
      <c r="DW19" s="107">
        <v>48896595</v>
      </c>
      <c r="DX19" s="107">
        <v>3187</v>
      </c>
      <c r="DY19" s="18">
        <v>2.2200000000000002</v>
      </c>
      <c r="DZ19" s="104">
        <f t="shared" si="23"/>
        <v>48896595</v>
      </c>
      <c r="EA19" s="1" t="s">
        <v>35</v>
      </c>
      <c r="EB19" s="107">
        <v>48120386</v>
      </c>
      <c r="EC19" s="107">
        <v>3196</v>
      </c>
      <c r="ED19" s="18">
        <v>-0.19</v>
      </c>
      <c r="EE19" s="104">
        <f t="shared" si="24"/>
        <v>48120386</v>
      </c>
      <c r="EF19" s="1" t="s">
        <v>36</v>
      </c>
      <c r="EG19" s="107">
        <v>47940062</v>
      </c>
      <c r="EH19" s="107">
        <v>3186</v>
      </c>
      <c r="EI19" s="18">
        <v>1.23</v>
      </c>
      <c r="EJ19" s="104">
        <f t="shared" si="25"/>
        <v>47940062</v>
      </c>
      <c r="EK19" s="1" t="s">
        <v>36</v>
      </c>
      <c r="EL19" s="107">
        <v>47879974</v>
      </c>
      <c r="EM19" s="107">
        <v>3173</v>
      </c>
      <c r="EN19" s="18">
        <v>0.19</v>
      </c>
      <c r="EO19" s="104">
        <f t="shared" si="26"/>
        <v>47879974</v>
      </c>
      <c r="EP19" s="1" t="s">
        <v>36</v>
      </c>
      <c r="EQ19" s="107">
        <v>50861892</v>
      </c>
      <c r="ER19" s="107">
        <v>3164</v>
      </c>
      <c r="ES19" s="18">
        <v>0.57999999999999996</v>
      </c>
      <c r="ET19" s="104">
        <f t="shared" si="27"/>
        <v>50861892</v>
      </c>
      <c r="EV19" s="98" t="s">
        <v>36</v>
      </c>
      <c r="EW19" s="105">
        <v>49801286</v>
      </c>
      <c r="EX19" s="105">
        <v>3153</v>
      </c>
      <c r="EY19" s="106">
        <v>0.87</v>
      </c>
      <c r="EZ19" s="104">
        <f t="shared" si="28"/>
        <v>49801286</v>
      </c>
      <c r="FB19" s="98" t="s">
        <v>36</v>
      </c>
      <c r="FC19" s="105">
        <v>43795841</v>
      </c>
      <c r="FD19" s="105">
        <v>3157</v>
      </c>
      <c r="FE19" s="106">
        <v>0.56999999999999995</v>
      </c>
      <c r="FF19" s="104">
        <f t="shared" si="29"/>
        <v>43795841</v>
      </c>
      <c r="FH19" s="98" t="s">
        <v>36</v>
      </c>
      <c r="FI19" s="105">
        <v>41731497</v>
      </c>
      <c r="FJ19" s="105">
        <v>3139</v>
      </c>
      <c r="FK19" s="106">
        <v>0.24</v>
      </c>
      <c r="FL19" s="104">
        <f t="shared" si="30"/>
        <v>41731497</v>
      </c>
      <c r="FN19" s="98" t="s">
        <v>36</v>
      </c>
      <c r="FO19" s="105">
        <v>42249863</v>
      </c>
      <c r="FP19" s="105">
        <v>3136</v>
      </c>
      <c r="FQ19" s="106">
        <v>0.47</v>
      </c>
      <c r="FR19" s="104">
        <f t="shared" si="31"/>
        <v>42249863</v>
      </c>
      <c r="FT19" s="98" t="s">
        <v>36</v>
      </c>
      <c r="FU19" s="105">
        <v>41600706</v>
      </c>
      <c r="FV19" s="105">
        <v>3136</v>
      </c>
      <c r="FW19" s="106">
        <v>0.1</v>
      </c>
      <c r="FX19" s="104">
        <f t="shared" si="32"/>
        <v>41600706</v>
      </c>
      <c r="FZ19" s="98" t="s">
        <v>36</v>
      </c>
      <c r="GA19" s="105">
        <v>42682218</v>
      </c>
      <c r="GB19" s="105">
        <v>3120</v>
      </c>
      <c r="GC19" s="106">
        <v>0.24</v>
      </c>
      <c r="GD19" s="104">
        <f t="shared" si="33"/>
        <v>42682218</v>
      </c>
      <c r="GF19" s="98" t="s">
        <v>36</v>
      </c>
      <c r="GG19" s="105">
        <v>42930842</v>
      </c>
      <c r="GH19" s="105">
        <v>3109</v>
      </c>
      <c r="GI19" s="106">
        <v>0.65</v>
      </c>
      <c r="GJ19" s="104">
        <f t="shared" si="34"/>
        <v>42930842</v>
      </c>
      <c r="GL19" s="98" t="s">
        <v>36</v>
      </c>
      <c r="GM19" s="105">
        <v>44897270</v>
      </c>
      <c r="GN19" s="105">
        <v>3095</v>
      </c>
      <c r="GO19" s="106">
        <v>0.28000000000000003</v>
      </c>
      <c r="GP19" s="104">
        <f t="shared" si="35"/>
        <v>44897270</v>
      </c>
      <c r="GR19" s="98" t="s">
        <v>36</v>
      </c>
      <c r="GS19" s="105">
        <v>42796089</v>
      </c>
      <c r="GT19" s="105">
        <v>3095</v>
      </c>
      <c r="GU19" s="106">
        <v>0.43</v>
      </c>
      <c r="GV19" s="104">
        <f t="shared" si="36"/>
        <v>42796089</v>
      </c>
      <c r="GX19" s="98" t="s">
        <v>36</v>
      </c>
      <c r="GY19" s="105">
        <v>43900997</v>
      </c>
      <c r="GZ19" s="105">
        <v>3089</v>
      </c>
      <c r="HA19" s="106">
        <v>0.95</v>
      </c>
      <c r="HB19" s="108">
        <f t="shared" si="37"/>
        <v>43900997</v>
      </c>
      <c r="HD19" s="98" t="s">
        <v>36</v>
      </c>
      <c r="HE19" s="105">
        <v>44174231.329999998</v>
      </c>
      <c r="HF19" s="105">
        <v>3092</v>
      </c>
      <c r="HG19" s="106">
        <v>0.53</v>
      </c>
      <c r="HH19" s="108">
        <f t="shared" si="38"/>
        <v>44174231.329999998</v>
      </c>
      <c r="HJ19" s="98" t="s">
        <v>36</v>
      </c>
      <c r="HK19" s="105">
        <v>42790984</v>
      </c>
      <c r="HL19" s="105">
        <v>3082</v>
      </c>
      <c r="HM19" s="106">
        <v>0.82</v>
      </c>
      <c r="HN19" s="108">
        <f t="shared" si="39"/>
        <v>42790984</v>
      </c>
      <c r="HP19" s="98" t="s">
        <v>36</v>
      </c>
      <c r="HQ19" s="105">
        <v>41770588</v>
      </c>
      <c r="HR19" s="105">
        <v>3082</v>
      </c>
      <c r="HS19" s="106">
        <v>0.85</v>
      </c>
      <c r="HT19" s="108">
        <f t="shared" si="40"/>
        <v>41770588</v>
      </c>
      <c r="HV19" s="98" t="s">
        <v>36</v>
      </c>
      <c r="HW19" s="105">
        <v>41089987</v>
      </c>
      <c r="HX19" s="105">
        <v>3098</v>
      </c>
      <c r="HY19" s="106">
        <v>1.05</v>
      </c>
      <c r="HZ19" s="108">
        <f t="shared" si="41"/>
        <v>41089987</v>
      </c>
      <c r="IB19" s="98" t="s">
        <v>36</v>
      </c>
      <c r="IC19" s="105">
        <v>39385998</v>
      </c>
      <c r="ID19" s="105">
        <v>3101</v>
      </c>
      <c r="IE19" s="106">
        <v>0.91</v>
      </c>
      <c r="IF19" s="108">
        <f t="shared" si="42"/>
        <v>39385998</v>
      </c>
      <c r="IH19" s="98" t="s">
        <v>36</v>
      </c>
      <c r="II19" s="105">
        <v>41143267</v>
      </c>
      <c r="IJ19" s="105">
        <v>3082</v>
      </c>
      <c r="IK19" s="106">
        <v>0.34</v>
      </c>
      <c r="IL19" s="108">
        <f t="shared" si="43"/>
        <v>41143267</v>
      </c>
      <c r="IN19" s="98" t="s">
        <v>36</v>
      </c>
      <c r="IO19" s="105">
        <v>41698338</v>
      </c>
      <c r="IP19" s="105">
        <v>3081</v>
      </c>
      <c r="IQ19" s="106">
        <v>0.79</v>
      </c>
      <c r="IR19" s="108">
        <f t="shared" si="44"/>
        <v>41698338</v>
      </c>
      <c r="IT19" s="98" t="s">
        <v>36</v>
      </c>
      <c r="IU19" s="105">
        <v>41775431</v>
      </c>
      <c r="IV19" s="105">
        <v>3068</v>
      </c>
      <c r="IW19" s="106">
        <v>0.94</v>
      </c>
      <c r="IX19" s="108">
        <f t="shared" si="45"/>
        <v>41775431</v>
      </c>
      <c r="IZ19" s="98" t="s">
        <v>36</v>
      </c>
      <c r="JA19" s="105">
        <v>42043439</v>
      </c>
      <c r="JB19" s="105">
        <v>3070</v>
      </c>
      <c r="JC19" s="106">
        <v>0.97</v>
      </c>
      <c r="JD19" s="108">
        <f t="shared" si="46"/>
        <v>42043439</v>
      </c>
      <c r="JF19" s="98" t="s">
        <v>36</v>
      </c>
      <c r="JG19" s="105">
        <v>42259779</v>
      </c>
      <c r="JH19" s="105">
        <v>3073</v>
      </c>
      <c r="JI19" s="106">
        <v>0.55000000000000004</v>
      </c>
      <c r="JJ19" s="108">
        <f>JG19</f>
        <v>42259779</v>
      </c>
      <c r="JL19" s="98" t="s">
        <v>36</v>
      </c>
      <c r="JM19" s="105">
        <v>39322824</v>
      </c>
      <c r="JN19" s="105">
        <v>3080</v>
      </c>
      <c r="JO19" s="106">
        <v>0.96</v>
      </c>
      <c r="JP19" s="108">
        <f t="shared" si="48"/>
        <v>39322824</v>
      </c>
      <c r="JR19" s="98" t="s">
        <v>36</v>
      </c>
      <c r="JS19" s="105">
        <v>39715595</v>
      </c>
      <c r="JT19" s="105">
        <v>3070</v>
      </c>
      <c r="JU19" s="106">
        <v>1.03</v>
      </c>
      <c r="JV19" s="108">
        <f t="shared" si="49"/>
        <v>39715595</v>
      </c>
      <c r="JX19" s="98" t="s">
        <v>36</v>
      </c>
      <c r="JY19" s="105">
        <v>39269330</v>
      </c>
      <c r="JZ19" s="105">
        <v>3063</v>
      </c>
      <c r="KA19" s="106">
        <v>1.05</v>
      </c>
      <c r="KB19" s="108">
        <f t="shared" si="50"/>
        <v>39269330</v>
      </c>
      <c r="KD19" s="98" t="s">
        <v>36</v>
      </c>
      <c r="KE19" s="105">
        <v>39843951</v>
      </c>
      <c r="KF19" s="105">
        <v>3058</v>
      </c>
      <c r="KG19" s="106">
        <v>1.07</v>
      </c>
      <c r="KH19" s="108">
        <f t="shared" si="51"/>
        <v>39843951</v>
      </c>
      <c r="KJ19" s="98" t="s">
        <v>36</v>
      </c>
      <c r="KK19" s="105">
        <v>39838073</v>
      </c>
      <c r="KL19" s="105">
        <v>3054</v>
      </c>
      <c r="KM19" s="106">
        <v>1.17</v>
      </c>
      <c r="KN19" s="108">
        <f t="shared" si="56"/>
        <v>39838073</v>
      </c>
      <c r="KP19" s="98" t="s">
        <v>36</v>
      </c>
      <c r="KQ19" s="105">
        <v>40200381</v>
      </c>
      <c r="KR19" s="105">
        <v>3062</v>
      </c>
      <c r="KS19" s="106">
        <v>0.92</v>
      </c>
      <c r="KT19" s="108">
        <f t="shared" si="52"/>
        <v>40200381</v>
      </c>
      <c r="KV19" s="98" t="s">
        <v>36</v>
      </c>
      <c r="KW19" s="105">
        <v>39509329</v>
      </c>
      <c r="KX19" s="105">
        <v>3056</v>
      </c>
      <c r="KY19" s="106">
        <v>0.68</v>
      </c>
      <c r="KZ19" s="109">
        <f t="shared" si="96"/>
        <v>39509329</v>
      </c>
      <c r="LB19" s="98" t="s">
        <v>36</v>
      </c>
      <c r="LC19" s="105">
        <v>41513613</v>
      </c>
      <c r="LD19" s="105">
        <v>3059</v>
      </c>
      <c r="LE19" s="106">
        <v>1.1299999999999999</v>
      </c>
      <c r="LF19" s="108">
        <f t="shared" si="54"/>
        <v>41513613</v>
      </c>
      <c r="LH19" s="98" t="s">
        <v>36</v>
      </c>
      <c r="LI19" s="105">
        <v>41580041</v>
      </c>
      <c r="LJ19" s="105">
        <v>3054</v>
      </c>
      <c r="LK19" s="106">
        <v>1.2</v>
      </c>
      <c r="LL19" s="108">
        <f t="shared" si="57"/>
        <v>41580041</v>
      </c>
      <c r="LN19" s="98" t="s">
        <v>36</v>
      </c>
      <c r="LO19" s="105">
        <v>44854144</v>
      </c>
      <c r="LP19" s="105">
        <v>3066</v>
      </c>
      <c r="LQ19" s="106">
        <v>0.75</v>
      </c>
      <c r="LR19" s="108">
        <f t="shared" si="98"/>
        <v>44854144</v>
      </c>
      <c r="LT19" s="98" t="s">
        <v>36</v>
      </c>
      <c r="LU19" s="105">
        <v>45700838</v>
      </c>
      <c r="LV19" s="105">
        <v>3064</v>
      </c>
      <c r="LW19" s="106">
        <v>1.1299999999999999</v>
      </c>
      <c r="LX19" s="108">
        <f t="shared" si="99"/>
        <v>45700838</v>
      </c>
      <c r="LZ19" s="98" t="s">
        <v>36</v>
      </c>
      <c r="MA19" s="105">
        <v>45992567</v>
      </c>
      <c r="MB19" s="105">
        <v>3073</v>
      </c>
      <c r="MC19" s="106">
        <v>0.94</v>
      </c>
      <c r="MD19" s="108">
        <f t="shared" si="100"/>
        <v>45992567</v>
      </c>
      <c r="MF19" s="98" t="s">
        <v>36</v>
      </c>
      <c r="MG19" s="105">
        <v>42040493</v>
      </c>
      <c r="MH19" s="105">
        <v>3072</v>
      </c>
      <c r="MI19" s="106">
        <v>1.17</v>
      </c>
      <c r="MJ19" s="108">
        <f t="shared" si="101"/>
        <v>42040493</v>
      </c>
      <c r="ML19" s="98" t="s">
        <v>36</v>
      </c>
      <c r="MM19" s="105">
        <v>47950120</v>
      </c>
      <c r="MN19" s="105">
        <v>3079</v>
      </c>
      <c r="MO19" s="106">
        <v>0.04</v>
      </c>
      <c r="MP19" s="108">
        <f t="shared" si="102"/>
        <v>47950120</v>
      </c>
      <c r="MR19" s="98" t="s">
        <v>36</v>
      </c>
      <c r="MS19" s="105">
        <v>48155883</v>
      </c>
      <c r="MT19" s="105">
        <v>3090</v>
      </c>
      <c r="MU19" s="106">
        <v>2.02</v>
      </c>
      <c r="MV19" s="108">
        <f t="shared" si="103"/>
        <v>48155883</v>
      </c>
      <c r="MX19" s="98" t="s">
        <v>36</v>
      </c>
      <c r="MY19" s="105">
        <v>49067665</v>
      </c>
      <c r="MZ19" s="105">
        <v>3102</v>
      </c>
      <c r="NA19" s="106">
        <v>0.41</v>
      </c>
      <c r="NB19" s="108">
        <f t="shared" si="104"/>
        <v>49067665</v>
      </c>
      <c r="ND19" s="98" t="s">
        <v>36</v>
      </c>
      <c r="NE19" s="105">
        <v>46709841</v>
      </c>
      <c r="NF19" s="105">
        <v>3109</v>
      </c>
      <c r="NG19" s="106">
        <v>1.36</v>
      </c>
      <c r="NH19" s="108">
        <f t="shared" si="105"/>
        <v>46709841</v>
      </c>
      <c r="NJ19" s="98" t="s">
        <v>36</v>
      </c>
      <c r="NK19" s="105">
        <v>47668730</v>
      </c>
      <c r="NL19" s="105">
        <v>3106</v>
      </c>
      <c r="NM19" s="106">
        <v>0.71</v>
      </c>
      <c r="NN19" s="108">
        <f t="shared" si="106"/>
        <v>47668730</v>
      </c>
      <c r="NP19" s="98" t="s">
        <v>36</v>
      </c>
      <c r="NQ19" s="105">
        <v>42702945</v>
      </c>
      <c r="NR19" s="105">
        <v>3105</v>
      </c>
      <c r="NS19" s="106">
        <v>1.2</v>
      </c>
      <c r="NT19" s="108">
        <f t="shared" si="107"/>
        <v>42702945</v>
      </c>
      <c r="NV19" s="98" t="s">
        <v>36</v>
      </c>
      <c r="NW19" s="105">
        <v>43388186</v>
      </c>
      <c r="NX19" s="105">
        <v>3117</v>
      </c>
      <c r="NY19" s="106">
        <v>0.99</v>
      </c>
      <c r="NZ19" s="108">
        <f t="shared" si="108"/>
        <v>43388186</v>
      </c>
      <c r="OB19" s="98" t="s">
        <v>36</v>
      </c>
      <c r="OC19" s="105">
        <v>51998057</v>
      </c>
      <c r="OD19" s="105">
        <v>3139</v>
      </c>
      <c r="OE19" s="106">
        <v>0.51</v>
      </c>
      <c r="OF19" s="108">
        <f t="shared" si="109"/>
        <v>51998057</v>
      </c>
      <c r="OH19" s="98" t="s">
        <v>36</v>
      </c>
      <c r="OI19" s="105">
        <v>51353072</v>
      </c>
      <c r="OJ19" s="105">
        <v>3162</v>
      </c>
      <c r="OK19" s="106">
        <v>1.41</v>
      </c>
      <c r="OL19" s="108">
        <f t="shared" si="110"/>
        <v>51353072</v>
      </c>
      <c r="ON19" s="98" t="s">
        <v>36</v>
      </c>
      <c r="OO19" s="105">
        <v>52373543</v>
      </c>
      <c r="OP19" s="105">
        <v>3177</v>
      </c>
      <c r="OQ19" s="106">
        <v>0.39</v>
      </c>
      <c r="OR19" s="108">
        <f t="shared" si="111"/>
        <v>52373543</v>
      </c>
      <c r="OT19" s="98" t="s">
        <v>36</v>
      </c>
      <c r="OU19" s="105">
        <v>50986710</v>
      </c>
      <c r="OV19" s="105">
        <v>3168</v>
      </c>
      <c r="OW19" s="106">
        <v>0.85</v>
      </c>
      <c r="OX19" s="108">
        <f t="shared" si="112"/>
        <v>50986710</v>
      </c>
      <c r="OZ19" s="98" t="s">
        <v>36</v>
      </c>
      <c r="PA19" s="105">
        <v>43115519</v>
      </c>
      <c r="PB19" s="105">
        <v>3188</v>
      </c>
      <c r="PC19" s="106">
        <v>0.64</v>
      </c>
      <c r="PD19" s="108">
        <f t="shared" si="113"/>
        <v>43115519</v>
      </c>
      <c r="PF19" s="98" t="s">
        <v>36</v>
      </c>
      <c r="PG19" s="105">
        <v>46660569</v>
      </c>
      <c r="PH19" s="105">
        <v>3193</v>
      </c>
      <c r="PI19" s="106">
        <v>0.45</v>
      </c>
      <c r="PJ19" s="108">
        <f t="shared" si="114"/>
        <v>46660569</v>
      </c>
      <c r="PL19" s="98" t="s">
        <v>36</v>
      </c>
      <c r="PM19" s="105">
        <v>46514592</v>
      </c>
      <c r="PN19" s="105">
        <v>3198</v>
      </c>
      <c r="PO19" s="106">
        <v>0.46</v>
      </c>
      <c r="PP19" s="108">
        <f t="shared" si="115"/>
        <v>46514592</v>
      </c>
      <c r="PR19" s="98" t="s">
        <v>36</v>
      </c>
      <c r="PS19" s="105">
        <v>45682920</v>
      </c>
      <c r="PT19" s="105">
        <v>3195</v>
      </c>
      <c r="PU19" s="106">
        <v>0.52</v>
      </c>
      <c r="PV19" s="108">
        <f t="shared" si="116"/>
        <v>45682920</v>
      </c>
      <c r="PX19" s="98" t="s">
        <v>36</v>
      </c>
      <c r="PY19" s="105">
        <v>45729730</v>
      </c>
      <c r="PZ19" s="105">
        <v>3194</v>
      </c>
      <c r="QA19" s="106">
        <v>0.94</v>
      </c>
      <c r="QB19" s="108">
        <f t="shared" si="117"/>
        <v>45729730</v>
      </c>
      <c r="QD19" s="98" t="s">
        <v>36</v>
      </c>
      <c r="QE19" s="105">
        <v>46423950</v>
      </c>
      <c r="QF19" s="105">
        <v>3193</v>
      </c>
      <c r="QG19" s="106">
        <v>0.64</v>
      </c>
      <c r="QH19" s="108">
        <f t="shared" si="118"/>
        <v>46423950</v>
      </c>
      <c r="QJ19" s="98" t="s">
        <v>36</v>
      </c>
      <c r="QK19" s="105">
        <v>43918873</v>
      </c>
      <c r="QL19" s="105">
        <v>3187</v>
      </c>
      <c r="QM19" s="106">
        <v>0.57999999999999996</v>
      </c>
      <c r="QN19" s="108">
        <f t="shared" si="119"/>
        <v>43918873</v>
      </c>
      <c r="QP19" s="98" t="s">
        <v>36</v>
      </c>
      <c r="QQ19" s="105">
        <v>42721101</v>
      </c>
      <c r="QR19" s="105">
        <v>3186</v>
      </c>
      <c r="QS19" s="106">
        <v>0.64</v>
      </c>
      <c r="QT19" s="108">
        <f t="shared" si="120"/>
        <v>42721101</v>
      </c>
      <c r="QV19" s="98" t="s">
        <v>36</v>
      </c>
      <c r="QW19" s="105">
        <v>44545566</v>
      </c>
      <c r="QX19" s="105">
        <v>3194</v>
      </c>
      <c r="QY19" s="106">
        <v>0.61</v>
      </c>
      <c r="QZ19" s="108">
        <f t="shared" si="121"/>
        <v>44545566</v>
      </c>
      <c r="RB19" s="98" t="s">
        <v>36</v>
      </c>
      <c r="RC19" s="105">
        <v>48367739</v>
      </c>
      <c r="RD19" s="105">
        <v>3200</v>
      </c>
      <c r="RE19" s="106">
        <v>0.56000000000000005</v>
      </c>
      <c r="RF19" s="108">
        <f t="shared" si="122"/>
        <v>48367739</v>
      </c>
      <c r="RH19" s="98" t="s">
        <v>36</v>
      </c>
      <c r="RI19" s="105">
        <v>47831591</v>
      </c>
      <c r="RJ19" s="105">
        <v>3194</v>
      </c>
      <c r="RK19" s="106">
        <v>0.02</v>
      </c>
      <c r="RL19" s="108">
        <f t="shared" si="123"/>
        <v>47831591</v>
      </c>
      <c r="RN19" s="98" t="s">
        <v>36</v>
      </c>
      <c r="RO19" s="105">
        <v>44220915</v>
      </c>
      <c r="RP19" s="105">
        <v>3188</v>
      </c>
      <c r="RQ19" s="106">
        <v>0.92</v>
      </c>
      <c r="RR19" s="108">
        <f t="shared" si="124"/>
        <v>44220915</v>
      </c>
      <c r="RT19" s="98" t="s">
        <v>36</v>
      </c>
      <c r="RU19" s="105">
        <v>43192055</v>
      </c>
      <c r="RV19" s="105">
        <v>3188</v>
      </c>
      <c r="RW19" s="106">
        <v>0.62</v>
      </c>
      <c r="RX19" s="108">
        <f t="shared" si="125"/>
        <v>43192055</v>
      </c>
      <c r="RZ19" s="98" t="s">
        <v>36</v>
      </c>
      <c r="SA19" s="105">
        <v>42865222</v>
      </c>
      <c r="SB19" s="105">
        <v>3188</v>
      </c>
      <c r="SC19" s="106">
        <v>0.83</v>
      </c>
      <c r="SD19" s="108">
        <f t="shared" si="126"/>
        <v>42865222</v>
      </c>
      <c r="SF19" s="98" t="s">
        <v>36</v>
      </c>
      <c r="SG19" s="105">
        <v>42937186</v>
      </c>
      <c r="SH19" s="105">
        <v>3196</v>
      </c>
      <c r="SI19" s="106">
        <v>0.96</v>
      </c>
      <c r="SJ19" s="108">
        <f t="shared" si="127"/>
        <v>42937186</v>
      </c>
      <c r="SL19" s="98" t="s">
        <v>36</v>
      </c>
      <c r="SM19" s="105">
        <v>43874141</v>
      </c>
      <c r="SN19" s="105">
        <v>3190</v>
      </c>
      <c r="SO19" s="106">
        <v>1.23</v>
      </c>
      <c r="SP19" s="108">
        <f t="shared" si="128"/>
        <v>43874141</v>
      </c>
      <c r="SR19" s="98" t="s">
        <v>36</v>
      </c>
      <c r="SS19" s="105">
        <v>40638200</v>
      </c>
      <c r="ST19" s="105">
        <v>3181</v>
      </c>
      <c r="SU19" s="106">
        <v>0.05</v>
      </c>
      <c r="SV19" s="108">
        <f t="shared" si="129"/>
        <v>40638200</v>
      </c>
      <c r="SX19" s="98" t="s">
        <v>36</v>
      </c>
      <c r="SY19" s="105">
        <v>40518775</v>
      </c>
      <c r="SZ19" s="105">
        <v>3177</v>
      </c>
      <c r="TA19" s="106">
        <v>0.89</v>
      </c>
      <c r="TB19" s="108">
        <f t="shared" si="130"/>
        <v>40518775</v>
      </c>
      <c r="TD19" s="98" t="s">
        <v>36</v>
      </c>
      <c r="TE19" s="105">
        <v>40885458.630000003</v>
      </c>
      <c r="TF19" s="105">
        <v>3166</v>
      </c>
      <c r="TG19" s="106">
        <v>0.36</v>
      </c>
      <c r="TH19" s="108">
        <f t="shared" si="131"/>
        <v>40885458.630000003</v>
      </c>
      <c r="TJ19" s="98" t="s">
        <v>36</v>
      </c>
      <c r="TK19" s="105">
        <v>40339549.75</v>
      </c>
      <c r="TL19" s="105">
        <v>3154</v>
      </c>
      <c r="TM19" s="106">
        <v>0.32</v>
      </c>
      <c r="TN19" s="108">
        <f t="shared" si="132"/>
        <v>40339549.75</v>
      </c>
      <c r="TP19" s="98" t="s">
        <v>36</v>
      </c>
      <c r="TQ19" s="105">
        <v>40250883.170000002</v>
      </c>
      <c r="TR19" s="105">
        <v>3135</v>
      </c>
      <c r="TS19" s="106">
        <v>0.61</v>
      </c>
      <c r="TT19" s="108">
        <f t="shared" si="133"/>
        <v>40250883.170000002</v>
      </c>
      <c r="TV19" s="98" t="s">
        <v>36</v>
      </c>
      <c r="TW19" s="105">
        <v>40316238.109999999</v>
      </c>
      <c r="TX19" s="105">
        <v>3128</v>
      </c>
      <c r="TY19" s="106">
        <v>0.68</v>
      </c>
      <c r="TZ19" s="108">
        <f t="shared" si="134"/>
        <v>40316238.109999999</v>
      </c>
      <c r="UB19" s="98" t="s">
        <v>36</v>
      </c>
      <c r="UC19" s="105">
        <v>40275204.479999997</v>
      </c>
      <c r="UD19" s="105">
        <v>3116</v>
      </c>
      <c r="UE19" s="106">
        <v>6.7999999999999996E-3</v>
      </c>
      <c r="UF19" s="108">
        <f t="shared" si="135"/>
        <v>40275204.479999997</v>
      </c>
    </row>
    <row r="20" spans="1:553" ht="15" customHeight="1" x14ac:dyDescent="0.25">
      <c r="A20" s="76" t="s">
        <v>252</v>
      </c>
      <c r="B20" s="77" t="s">
        <v>10</v>
      </c>
      <c r="C20" s="76" t="s">
        <v>12</v>
      </c>
      <c r="D20" s="78" t="s">
        <v>34</v>
      </c>
      <c r="E20" s="79">
        <v>60035501</v>
      </c>
      <c r="F20" s="79">
        <v>3218</v>
      </c>
      <c r="G20" s="110">
        <v>5.84</v>
      </c>
      <c r="H20" s="79">
        <f t="shared" si="0"/>
        <v>60035501</v>
      </c>
      <c r="I20" s="80" t="s">
        <v>34</v>
      </c>
      <c r="J20" s="81">
        <v>113420212</v>
      </c>
      <c r="K20" s="82">
        <v>4972</v>
      </c>
      <c r="L20" s="83">
        <v>1.78</v>
      </c>
      <c r="M20" s="81">
        <f t="shared" si="1"/>
        <v>113420212</v>
      </c>
      <c r="N20" s="84" t="s">
        <v>34</v>
      </c>
      <c r="O20" s="85">
        <v>118374295</v>
      </c>
      <c r="P20" s="85">
        <v>5227</v>
      </c>
      <c r="Q20" s="85">
        <f t="shared" si="2"/>
        <v>118374295</v>
      </c>
      <c r="R20" s="86"/>
      <c r="S20" s="89" t="s">
        <v>34</v>
      </c>
      <c r="T20" s="88">
        <v>124816317</v>
      </c>
      <c r="U20" s="88">
        <v>5397</v>
      </c>
      <c r="V20" s="88">
        <f t="shared" si="3"/>
        <v>124816317</v>
      </c>
      <c r="W20" s="86"/>
      <c r="X20" s="89" t="s">
        <v>34</v>
      </c>
      <c r="Y20" s="88">
        <v>114892540</v>
      </c>
      <c r="Z20" s="88">
        <v>5429</v>
      </c>
      <c r="AA20" s="88">
        <f t="shared" si="4"/>
        <v>114892540</v>
      </c>
      <c r="AB20" s="86"/>
      <c r="AC20" s="89" t="s">
        <v>34</v>
      </c>
      <c r="AD20" s="88">
        <v>102657267</v>
      </c>
      <c r="AE20" s="88">
        <v>5466</v>
      </c>
      <c r="AF20" s="88">
        <f t="shared" si="5"/>
        <v>102657267</v>
      </c>
      <c r="AG20" s="86"/>
      <c r="AH20" s="90" t="s">
        <v>34</v>
      </c>
      <c r="AI20" s="88">
        <v>101813490</v>
      </c>
      <c r="AJ20" s="88">
        <v>5459</v>
      </c>
      <c r="AK20" s="88">
        <f t="shared" si="6"/>
        <v>101813490</v>
      </c>
      <c r="AL20" s="86"/>
      <c r="AM20" s="89" t="s">
        <v>34</v>
      </c>
      <c r="AN20" s="88">
        <v>89799141</v>
      </c>
      <c r="AO20" s="88">
        <v>5459</v>
      </c>
      <c r="AP20" s="91">
        <v>1.07</v>
      </c>
      <c r="AQ20" s="88">
        <f t="shared" si="7"/>
        <v>89799141</v>
      </c>
      <c r="AR20" s="88"/>
      <c r="AS20" s="89" t="s">
        <v>34</v>
      </c>
      <c r="AT20" s="88">
        <v>86052598</v>
      </c>
      <c r="AU20" s="88">
        <v>5424</v>
      </c>
      <c r="AV20" s="92">
        <v>1.64</v>
      </c>
      <c r="AW20" s="93">
        <f t="shared" si="8"/>
        <v>86052598</v>
      </c>
      <c r="AX20" s="89" t="s">
        <v>34</v>
      </c>
      <c r="AY20" s="88">
        <v>87654324</v>
      </c>
      <c r="AZ20" s="88">
        <v>5432</v>
      </c>
      <c r="BA20" s="94">
        <v>1.04</v>
      </c>
      <c r="BB20" s="93">
        <f t="shared" si="9"/>
        <v>87654324</v>
      </c>
      <c r="BC20" s="89" t="s">
        <v>35</v>
      </c>
      <c r="BD20" s="95">
        <v>87900785.599999994</v>
      </c>
      <c r="BE20" s="94">
        <v>5445</v>
      </c>
      <c r="BF20" s="113">
        <v>1.1499999999999999</v>
      </c>
      <c r="BG20" s="97">
        <f t="shared" si="55"/>
        <v>87900785.599999994</v>
      </c>
      <c r="BH20" s="98" t="s">
        <v>35</v>
      </c>
      <c r="BI20" s="99">
        <v>86600455.340000004</v>
      </c>
      <c r="BJ20" s="99">
        <v>5449</v>
      </c>
      <c r="BK20" s="100">
        <v>1.59</v>
      </c>
      <c r="BL20" s="101">
        <f t="shared" si="10"/>
        <v>86600455.340000004</v>
      </c>
      <c r="BM20" s="102" t="s">
        <v>35</v>
      </c>
      <c r="BN20" s="99">
        <v>90139659</v>
      </c>
      <c r="BO20" s="99">
        <v>5450</v>
      </c>
      <c r="BP20" s="106">
        <v>0.77</v>
      </c>
      <c r="BQ20" s="104">
        <f t="shared" si="11"/>
        <v>90139659</v>
      </c>
      <c r="BR20" s="102" t="s">
        <v>35</v>
      </c>
      <c r="BS20" s="99">
        <v>90773137</v>
      </c>
      <c r="BT20" s="99">
        <v>5478</v>
      </c>
      <c r="BU20" s="106">
        <v>0.68</v>
      </c>
      <c r="BV20" s="104">
        <f t="shared" si="12"/>
        <v>90773137</v>
      </c>
      <c r="BW20" s="98" t="s">
        <v>35</v>
      </c>
      <c r="BX20" s="105">
        <v>89838651</v>
      </c>
      <c r="BY20" s="105">
        <v>5525</v>
      </c>
      <c r="BZ20" s="106">
        <v>1.68</v>
      </c>
      <c r="CA20" s="104">
        <f t="shared" si="13"/>
        <v>89838651</v>
      </c>
      <c r="CB20" s="98" t="s">
        <v>35</v>
      </c>
      <c r="CC20" s="105">
        <v>86003025</v>
      </c>
      <c r="CD20" s="105">
        <v>5548</v>
      </c>
      <c r="CE20" s="106">
        <v>0.95</v>
      </c>
      <c r="CF20" s="104">
        <f t="shared" si="14"/>
        <v>86003025</v>
      </c>
      <c r="CG20" s="98" t="s">
        <v>35</v>
      </c>
      <c r="CH20" s="105">
        <v>84686754</v>
      </c>
      <c r="CI20" s="105">
        <v>5562</v>
      </c>
      <c r="CJ20" s="106">
        <v>1.07</v>
      </c>
      <c r="CK20" s="105">
        <f t="shared" si="15"/>
        <v>84686754</v>
      </c>
      <c r="CL20" s="98" t="s">
        <v>35</v>
      </c>
      <c r="CM20" s="105">
        <v>84776456</v>
      </c>
      <c r="CN20" s="105">
        <v>5562</v>
      </c>
      <c r="CO20" s="106">
        <v>0.93</v>
      </c>
      <c r="CP20" s="104">
        <f t="shared" si="16"/>
        <v>84776456</v>
      </c>
      <c r="CQ20" s="98" t="s">
        <v>35</v>
      </c>
      <c r="CR20" s="105">
        <v>84586747</v>
      </c>
      <c r="CS20" s="105">
        <v>5586</v>
      </c>
      <c r="CT20" s="106">
        <v>0.93</v>
      </c>
      <c r="CU20" s="104">
        <f t="shared" si="17"/>
        <v>84586747</v>
      </c>
      <c r="CV20" s="1" t="s">
        <v>35</v>
      </c>
      <c r="CW20" s="107">
        <v>83639592.780000001</v>
      </c>
      <c r="CX20" s="107">
        <v>5617</v>
      </c>
      <c r="CY20" s="18">
        <v>0.28999999999999998</v>
      </c>
      <c r="CZ20" s="104">
        <f t="shared" si="18"/>
        <v>83639592.780000001</v>
      </c>
      <c r="DA20" s="105"/>
      <c r="DB20" s="1" t="s">
        <v>35</v>
      </c>
      <c r="DC20" s="107">
        <v>83673970</v>
      </c>
      <c r="DD20" s="107">
        <v>5640</v>
      </c>
      <c r="DE20" s="18">
        <v>1.66</v>
      </c>
      <c r="DF20" s="104">
        <f t="shared" si="19"/>
        <v>83673970</v>
      </c>
      <c r="DG20" s="1" t="s">
        <v>35</v>
      </c>
      <c r="DH20" s="107">
        <v>83088240</v>
      </c>
      <c r="DI20" s="107">
        <v>5655</v>
      </c>
      <c r="DJ20" s="18">
        <v>0.55000000000000004</v>
      </c>
      <c r="DK20" s="104">
        <f t="shared" si="20"/>
        <v>83088240</v>
      </c>
      <c r="DL20" s="1" t="s">
        <v>35</v>
      </c>
      <c r="DM20" s="107">
        <v>81951891</v>
      </c>
      <c r="DN20" s="107">
        <v>5630</v>
      </c>
      <c r="DO20" s="18">
        <v>0.73</v>
      </c>
      <c r="DP20" s="104">
        <f t="shared" si="21"/>
        <v>81951891</v>
      </c>
      <c r="DQ20" s="1" t="s">
        <v>35</v>
      </c>
      <c r="DR20" s="107">
        <v>82288268</v>
      </c>
      <c r="DS20" s="107">
        <v>5628</v>
      </c>
      <c r="DT20" s="18">
        <v>0.73</v>
      </c>
      <c r="DU20" s="104">
        <f t="shared" si="22"/>
        <v>82288268</v>
      </c>
      <c r="DV20" s="1" t="s">
        <v>35</v>
      </c>
      <c r="DW20" s="107">
        <v>81085133</v>
      </c>
      <c r="DX20" s="107">
        <v>5611</v>
      </c>
      <c r="DY20" s="18">
        <v>1.58</v>
      </c>
      <c r="DZ20" s="104">
        <f t="shared" si="23"/>
        <v>81085133</v>
      </c>
      <c r="EA20" s="1" t="s">
        <v>35</v>
      </c>
      <c r="EB20" s="107">
        <v>80437579</v>
      </c>
      <c r="EC20" s="107">
        <v>5600</v>
      </c>
      <c r="ED20" s="18">
        <v>-0.17</v>
      </c>
      <c r="EE20" s="104">
        <f t="shared" si="24"/>
        <v>80437579</v>
      </c>
      <c r="EF20" s="1" t="s">
        <v>36</v>
      </c>
      <c r="EG20" s="107">
        <v>80723509</v>
      </c>
      <c r="EH20" s="107">
        <v>5618</v>
      </c>
      <c r="EI20" s="18">
        <v>0.7</v>
      </c>
      <c r="EJ20" s="104">
        <f t="shared" si="25"/>
        <v>80723509</v>
      </c>
      <c r="EK20" s="1" t="s">
        <v>36</v>
      </c>
      <c r="EL20" s="107">
        <v>81240992</v>
      </c>
      <c r="EM20" s="107">
        <v>5616</v>
      </c>
      <c r="EN20" s="18">
        <v>0.69</v>
      </c>
      <c r="EO20" s="104">
        <f t="shared" si="26"/>
        <v>81240992</v>
      </c>
      <c r="EP20" s="1" t="s">
        <v>36</v>
      </c>
      <c r="EQ20" s="107">
        <v>80248354</v>
      </c>
      <c r="ER20" s="107">
        <v>5620</v>
      </c>
      <c r="ES20" s="18">
        <v>0.83</v>
      </c>
      <c r="ET20" s="104">
        <f t="shared" si="27"/>
        <v>80248354</v>
      </c>
      <c r="EV20" s="98" t="s">
        <v>36</v>
      </c>
      <c r="EW20" s="105">
        <v>78417365</v>
      </c>
      <c r="EX20" s="105">
        <v>5626</v>
      </c>
      <c r="EY20" s="106">
        <v>0.88</v>
      </c>
      <c r="EZ20" s="104">
        <f t="shared" si="28"/>
        <v>78417365</v>
      </c>
      <c r="FB20" s="98" t="s">
        <v>36</v>
      </c>
      <c r="FC20" s="105">
        <v>77354320</v>
      </c>
      <c r="FD20" s="105">
        <v>5622</v>
      </c>
      <c r="FE20" s="106">
        <v>0.85</v>
      </c>
      <c r="FF20" s="104">
        <f t="shared" si="29"/>
        <v>77354320</v>
      </c>
      <c r="FH20" s="98" t="s">
        <v>36</v>
      </c>
      <c r="FI20" s="105">
        <v>76363352</v>
      </c>
      <c r="FJ20" s="105">
        <v>5623</v>
      </c>
      <c r="FK20" s="106">
        <v>0.47</v>
      </c>
      <c r="FL20" s="104">
        <f t="shared" si="30"/>
        <v>76363352</v>
      </c>
      <c r="FN20" s="98" t="s">
        <v>36</v>
      </c>
      <c r="FO20" s="105">
        <v>76163483</v>
      </c>
      <c r="FP20" s="105">
        <v>5618</v>
      </c>
      <c r="FQ20" s="106">
        <v>0.4</v>
      </c>
      <c r="FR20" s="104">
        <f t="shared" si="31"/>
        <v>76163483</v>
      </c>
      <c r="FT20" s="98" t="s">
        <v>36</v>
      </c>
      <c r="FU20" s="105">
        <v>76521852</v>
      </c>
      <c r="FV20" s="105">
        <v>5651</v>
      </c>
      <c r="FW20" s="106">
        <v>1.22</v>
      </c>
      <c r="FX20" s="104">
        <f t="shared" si="32"/>
        <v>76521852</v>
      </c>
      <c r="FZ20" s="98" t="s">
        <v>36</v>
      </c>
      <c r="GA20" s="105">
        <v>79313354</v>
      </c>
      <c r="GB20" s="105">
        <v>5666</v>
      </c>
      <c r="GC20" s="106">
        <v>0.21</v>
      </c>
      <c r="GD20" s="104">
        <f t="shared" si="33"/>
        <v>79313354</v>
      </c>
      <c r="GF20" s="98" t="s">
        <v>36</v>
      </c>
      <c r="GG20" s="105">
        <v>79384215</v>
      </c>
      <c r="GH20" s="105">
        <v>5708</v>
      </c>
      <c r="GI20" s="106">
        <v>1.02</v>
      </c>
      <c r="GJ20" s="104">
        <f t="shared" si="34"/>
        <v>79384215</v>
      </c>
      <c r="GL20" s="98" t="s">
        <v>36</v>
      </c>
      <c r="GM20" s="105">
        <v>82033506</v>
      </c>
      <c r="GN20" s="105">
        <v>5727</v>
      </c>
      <c r="GO20" s="106">
        <v>0.15</v>
      </c>
      <c r="GP20" s="104">
        <f t="shared" si="35"/>
        <v>82033506</v>
      </c>
      <c r="GR20" s="98" t="s">
        <v>36</v>
      </c>
      <c r="GS20" s="105">
        <v>81019422</v>
      </c>
      <c r="GT20" s="105">
        <v>5729</v>
      </c>
      <c r="GU20" s="106">
        <v>1.28</v>
      </c>
      <c r="GV20" s="104">
        <f t="shared" si="36"/>
        <v>81019422</v>
      </c>
      <c r="GX20" s="98" t="s">
        <v>36</v>
      </c>
      <c r="GY20" s="105">
        <v>82057752</v>
      </c>
      <c r="GZ20" s="105">
        <v>5762</v>
      </c>
      <c r="HA20" s="106">
        <v>0.99</v>
      </c>
      <c r="HB20" s="108">
        <f t="shared" si="37"/>
        <v>82057752</v>
      </c>
      <c r="HD20" s="98" t="s">
        <v>36</v>
      </c>
      <c r="HE20" s="105">
        <v>81991616.469999999</v>
      </c>
      <c r="HF20" s="105">
        <v>5821</v>
      </c>
      <c r="HG20" s="106">
        <v>0.57999999999999996</v>
      </c>
      <c r="HH20" s="108">
        <f t="shared" si="38"/>
        <v>81991616.469999999</v>
      </c>
      <c r="HJ20" s="98" t="s">
        <v>36</v>
      </c>
      <c r="HK20" s="105">
        <v>81115170</v>
      </c>
      <c r="HL20" s="105">
        <v>5850</v>
      </c>
      <c r="HM20" s="106">
        <v>0.97</v>
      </c>
      <c r="HN20" s="108">
        <f t="shared" si="39"/>
        <v>81115170</v>
      </c>
      <c r="HP20" s="98" t="s">
        <v>36</v>
      </c>
      <c r="HQ20" s="105">
        <v>79509050</v>
      </c>
      <c r="HR20" s="105">
        <v>5866</v>
      </c>
      <c r="HS20" s="106">
        <v>0.66</v>
      </c>
      <c r="HT20" s="108">
        <f t="shared" si="40"/>
        <v>79509050</v>
      </c>
      <c r="HV20" s="98" t="s">
        <v>36</v>
      </c>
      <c r="HW20" s="105">
        <v>80967810</v>
      </c>
      <c r="HX20" s="105">
        <v>5909</v>
      </c>
      <c r="HY20" s="106">
        <v>1.05</v>
      </c>
      <c r="HZ20" s="108">
        <f t="shared" si="41"/>
        <v>80967810</v>
      </c>
      <c r="IB20" s="98" t="s">
        <v>36</v>
      </c>
      <c r="IC20" s="105">
        <v>76698804</v>
      </c>
      <c r="ID20" s="105">
        <v>5925</v>
      </c>
      <c r="IE20" s="106">
        <v>1.52</v>
      </c>
      <c r="IF20" s="109">
        <f t="shared" si="42"/>
        <v>76698804</v>
      </c>
      <c r="IH20" s="98" t="s">
        <v>36</v>
      </c>
      <c r="II20" s="105">
        <v>78588744</v>
      </c>
      <c r="IJ20" s="105">
        <v>5960</v>
      </c>
      <c r="IK20" s="106">
        <v>0.74</v>
      </c>
      <c r="IL20" s="108">
        <f t="shared" si="43"/>
        <v>78588744</v>
      </c>
      <c r="IN20" s="98" t="s">
        <v>36</v>
      </c>
      <c r="IO20" s="105">
        <v>78934635</v>
      </c>
      <c r="IP20" s="105">
        <v>5978</v>
      </c>
      <c r="IQ20" s="106">
        <v>0.95</v>
      </c>
      <c r="IR20" s="108">
        <f t="shared" si="44"/>
        <v>78934635</v>
      </c>
      <c r="IT20" s="98" t="s">
        <v>36</v>
      </c>
      <c r="IU20" s="105">
        <v>78798234</v>
      </c>
      <c r="IV20" s="105">
        <v>5987</v>
      </c>
      <c r="IW20" s="106">
        <v>0.87</v>
      </c>
      <c r="IX20" s="108">
        <f t="shared" si="45"/>
        <v>78798234</v>
      </c>
      <c r="IZ20" s="98" t="s">
        <v>36</v>
      </c>
      <c r="JA20" s="105">
        <v>80192555</v>
      </c>
      <c r="JB20" s="105">
        <v>6018</v>
      </c>
      <c r="JC20" s="106">
        <v>0.5</v>
      </c>
      <c r="JD20" s="108">
        <f t="shared" si="46"/>
        <v>80192555</v>
      </c>
      <c r="JF20" s="98" t="s">
        <v>36</v>
      </c>
      <c r="JG20" s="105">
        <v>81277284</v>
      </c>
      <c r="JH20" s="105">
        <v>6017</v>
      </c>
      <c r="JI20" s="106">
        <v>1.24</v>
      </c>
      <c r="JJ20" s="108">
        <f t="shared" si="47"/>
        <v>81277284</v>
      </c>
      <c r="JL20" s="98" t="s">
        <v>36</v>
      </c>
      <c r="JM20" s="105">
        <v>80711555</v>
      </c>
      <c r="JN20" s="105">
        <v>6049</v>
      </c>
      <c r="JO20" s="106">
        <v>1.1599999999999999</v>
      </c>
      <c r="JP20" s="108">
        <f t="shared" si="48"/>
        <v>80711555</v>
      </c>
      <c r="JR20" s="98" t="s">
        <v>36</v>
      </c>
      <c r="JS20" s="105">
        <v>79790470</v>
      </c>
      <c r="JT20" s="105">
        <v>6041</v>
      </c>
      <c r="JU20" s="106">
        <v>0.96</v>
      </c>
      <c r="JV20" s="108">
        <f t="shared" si="49"/>
        <v>79790470</v>
      </c>
      <c r="JX20" s="98" t="s">
        <v>36</v>
      </c>
      <c r="JY20" s="105">
        <v>80735977</v>
      </c>
      <c r="JZ20" s="105">
        <v>6055</v>
      </c>
      <c r="KA20" s="106">
        <v>1.02</v>
      </c>
      <c r="KB20" s="108">
        <f t="shared" si="50"/>
        <v>80735977</v>
      </c>
      <c r="KD20" s="98" t="s">
        <v>36</v>
      </c>
      <c r="KE20" s="105">
        <v>80107236</v>
      </c>
      <c r="KF20" s="105">
        <v>6061</v>
      </c>
      <c r="KG20" s="106">
        <v>1.1000000000000001</v>
      </c>
      <c r="KH20" s="108">
        <f t="shared" si="51"/>
        <v>80107236</v>
      </c>
      <c r="KJ20" s="98" t="s">
        <v>36</v>
      </c>
      <c r="KK20" s="105">
        <v>78338699</v>
      </c>
      <c r="KL20" s="105">
        <v>6090</v>
      </c>
      <c r="KM20" s="106">
        <v>1.21</v>
      </c>
      <c r="KN20" s="108">
        <f t="shared" si="56"/>
        <v>78338699</v>
      </c>
      <c r="KP20" s="98" t="s">
        <v>36</v>
      </c>
      <c r="KQ20" s="105">
        <v>77923831</v>
      </c>
      <c r="KR20" s="105">
        <v>6097</v>
      </c>
      <c r="KS20" s="106">
        <v>0.76</v>
      </c>
      <c r="KT20" s="108">
        <f t="shared" si="52"/>
        <v>77923831</v>
      </c>
      <c r="KV20" s="98" t="s">
        <v>36</v>
      </c>
      <c r="KW20" s="105">
        <v>77519852</v>
      </c>
      <c r="KX20" s="105">
        <v>6103</v>
      </c>
      <c r="KY20" s="106">
        <v>1.0900000000000001</v>
      </c>
      <c r="KZ20" s="108">
        <f t="shared" si="96"/>
        <v>77519852</v>
      </c>
      <c r="LB20" s="98" t="s">
        <v>36</v>
      </c>
      <c r="LC20" s="105">
        <v>79803939</v>
      </c>
      <c r="LD20" s="105">
        <v>6120</v>
      </c>
      <c r="LE20" s="106">
        <v>0.97</v>
      </c>
      <c r="LF20" s="108">
        <f t="shared" si="54"/>
        <v>79803939</v>
      </c>
      <c r="LH20" s="98" t="s">
        <v>36</v>
      </c>
      <c r="LI20" s="105">
        <v>79314958</v>
      </c>
      <c r="LJ20" s="105">
        <v>6124</v>
      </c>
      <c r="LK20" s="106">
        <v>1.06</v>
      </c>
      <c r="LL20" s="108">
        <f t="shared" si="57"/>
        <v>79314958</v>
      </c>
      <c r="LN20" s="98" t="s">
        <v>36</v>
      </c>
      <c r="LO20" s="105">
        <v>83054709</v>
      </c>
      <c r="LP20" s="105">
        <v>6153</v>
      </c>
      <c r="LQ20" s="106">
        <v>1.98</v>
      </c>
      <c r="LR20" s="108">
        <f t="shared" si="98"/>
        <v>83054709</v>
      </c>
      <c r="LT20" s="98" t="s">
        <v>36</v>
      </c>
      <c r="LU20" s="105">
        <v>85842733</v>
      </c>
      <c r="LV20" s="105">
        <v>6183</v>
      </c>
      <c r="LW20" s="106">
        <v>0.3</v>
      </c>
      <c r="LX20" s="108">
        <f t="shared" si="99"/>
        <v>85842733</v>
      </c>
      <c r="LZ20" s="98" t="s">
        <v>36</v>
      </c>
      <c r="MA20" s="105">
        <v>85901599</v>
      </c>
      <c r="MB20" s="105">
        <v>6216</v>
      </c>
      <c r="MC20" s="106">
        <v>2.0499999999999998</v>
      </c>
      <c r="MD20" s="108">
        <f t="shared" si="100"/>
        <v>85901599</v>
      </c>
      <c r="MF20" s="98" t="s">
        <v>36</v>
      </c>
      <c r="MG20" s="105">
        <v>87486106</v>
      </c>
      <c r="MH20" s="105">
        <v>6254</v>
      </c>
      <c r="MI20" s="106">
        <v>0.96</v>
      </c>
      <c r="MJ20" s="108">
        <f t="shared" si="101"/>
        <v>87486106</v>
      </c>
      <c r="ML20" s="98" t="s">
        <v>36</v>
      </c>
      <c r="MM20" s="105">
        <v>94320242</v>
      </c>
      <c r="MN20" s="105">
        <v>6304</v>
      </c>
      <c r="MO20" s="106">
        <v>1.04</v>
      </c>
      <c r="MP20" s="108">
        <f>MM20</f>
        <v>94320242</v>
      </c>
      <c r="MR20" s="98" t="s">
        <v>36</v>
      </c>
      <c r="MS20" s="105">
        <v>96092305</v>
      </c>
      <c r="MT20" s="105">
        <v>6353</v>
      </c>
      <c r="MU20" s="106">
        <v>1.75</v>
      </c>
      <c r="MV20" s="108">
        <f>MS20</f>
        <v>96092305</v>
      </c>
      <c r="MX20" s="98" t="s">
        <v>36</v>
      </c>
      <c r="MY20" s="105">
        <v>99168375</v>
      </c>
      <c r="MZ20" s="105">
        <v>6400</v>
      </c>
      <c r="NA20" s="106">
        <v>0.79</v>
      </c>
      <c r="NB20" s="108">
        <f>MY20</f>
        <v>99168375</v>
      </c>
      <c r="ND20" s="98" t="s">
        <v>36</v>
      </c>
      <c r="NE20" s="105">
        <v>99365226</v>
      </c>
      <c r="NF20" s="105">
        <v>6437</v>
      </c>
      <c r="NG20" s="106">
        <v>1.38</v>
      </c>
      <c r="NH20" s="108">
        <f>NE20</f>
        <v>99365226</v>
      </c>
      <c r="NJ20" s="98" t="s">
        <v>36</v>
      </c>
      <c r="NK20" s="105">
        <v>99739591</v>
      </c>
      <c r="NL20" s="105">
        <v>6495</v>
      </c>
      <c r="NM20" s="106">
        <v>1</v>
      </c>
      <c r="NN20" s="108">
        <f>NK20</f>
        <v>99739591</v>
      </c>
      <c r="NP20" s="98" t="s">
        <v>36</v>
      </c>
      <c r="NQ20" s="105">
        <v>96318422</v>
      </c>
      <c r="NR20" s="105">
        <v>6528</v>
      </c>
      <c r="NS20" s="106">
        <v>0.82</v>
      </c>
      <c r="NT20" s="108">
        <f>NQ20</f>
        <v>96318422</v>
      </c>
      <c r="NV20" s="98" t="s">
        <v>36</v>
      </c>
      <c r="NW20" s="105">
        <v>95623648</v>
      </c>
      <c r="NX20" s="105">
        <v>6563</v>
      </c>
      <c r="NY20" s="106">
        <v>0.82</v>
      </c>
      <c r="NZ20" s="108">
        <f>NW20</f>
        <v>95623648</v>
      </c>
      <c r="OB20" s="98" t="s">
        <v>36</v>
      </c>
      <c r="OC20" s="105">
        <v>101406605</v>
      </c>
      <c r="OD20" s="105">
        <v>6629</v>
      </c>
      <c r="OE20" s="106">
        <v>0.7</v>
      </c>
      <c r="OF20" s="108">
        <f>OC20</f>
        <v>101406605</v>
      </c>
      <c r="OH20" s="98" t="s">
        <v>36</v>
      </c>
      <c r="OI20" s="105">
        <v>101616811</v>
      </c>
      <c r="OJ20" s="105">
        <v>6708</v>
      </c>
      <c r="OK20" s="106">
        <v>0.94</v>
      </c>
      <c r="OL20" s="108">
        <f>OI20</f>
        <v>101616811</v>
      </c>
      <c r="ON20" s="98" t="s">
        <v>36</v>
      </c>
      <c r="OO20" s="105">
        <v>102259993</v>
      </c>
      <c r="OP20" s="105">
        <v>6744</v>
      </c>
      <c r="OQ20" s="106">
        <v>0.78</v>
      </c>
      <c r="OR20" s="108">
        <f>OO20</f>
        <v>102259993</v>
      </c>
      <c r="OT20" s="98" t="s">
        <v>36</v>
      </c>
      <c r="OU20" s="105">
        <v>103188932</v>
      </c>
      <c r="OV20" s="105">
        <v>6788</v>
      </c>
      <c r="OW20" s="106">
        <v>1.2</v>
      </c>
      <c r="OX20" s="108">
        <f>OU20</f>
        <v>103188932</v>
      </c>
      <c r="OZ20" s="98" t="s">
        <v>36</v>
      </c>
      <c r="PA20" s="105">
        <v>99045153</v>
      </c>
      <c r="PB20" s="105">
        <v>6858</v>
      </c>
      <c r="PC20" s="106">
        <v>1.1000000000000001</v>
      </c>
      <c r="PD20" s="108">
        <f>PA20</f>
        <v>99045153</v>
      </c>
      <c r="PF20" s="98" t="s">
        <v>36</v>
      </c>
      <c r="PG20" s="105">
        <v>103764823</v>
      </c>
      <c r="PH20" s="105">
        <v>6894</v>
      </c>
      <c r="PI20" s="106">
        <v>1.03</v>
      </c>
      <c r="PJ20" s="108">
        <f>PG20</f>
        <v>103764823</v>
      </c>
      <c r="PL20" s="98" t="s">
        <v>36</v>
      </c>
      <c r="PM20" s="105">
        <v>105089429</v>
      </c>
      <c r="PN20" s="105">
        <v>6916</v>
      </c>
      <c r="PO20" s="106">
        <v>1</v>
      </c>
      <c r="PP20" s="108">
        <f>PM20</f>
        <v>105089429</v>
      </c>
      <c r="PR20" s="98" t="s">
        <v>36</v>
      </c>
      <c r="PS20" s="105">
        <v>106111999</v>
      </c>
      <c r="PT20" s="105">
        <v>6951</v>
      </c>
      <c r="PU20" s="106">
        <v>1.41</v>
      </c>
      <c r="PV20" s="108">
        <f>PS20</f>
        <v>106111999</v>
      </c>
      <c r="PX20" s="98" t="s">
        <v>36</v>
      </c>
      <c r="PY20" s="105">
        <v>105278438</v>
      </c>
      <c r="PZ20" s="105">
        <v>6977</v>
      </c>
      <c r="QA20" s="106">
        <v>1.1100000000000001</v>
      </c>
      <c r="QB20" s="108">
        <f>PY20</f>
        <v>105278438</v>
      </c>
      <c r="QD20" s="98" t="s">
        <v>36</v>
      </c>
      <c r="QE20" s="105">
        <v>105624369</v>
      </c>
      <c r="QF20" s="105">
        <v>7039</v>
      </c>
      <c r="QG20" s="106">
        <v>1.0900000000000001</v>
      </c>
      <c r="QH20" s="108">
        <f>QE20</f>
        <v>105624369</v>
      </c>
      <c r="QJ20" s="98" t="s">
        <v>36</v>
      </c>
      <c r="QK20" s="105">
        <v>96535325</v>
      </c>
      <c r="QL20" s="105">
        <v>7062</v>
      </c>
      <c r="QM20" s="106">
        <v>1.08</v>
      </c>
      <c r="QN20" s="108">
        <f>QK20</f>
        <v>96535325</v>
      </c>
      <c r="QP20" s="98" t="s">
        <v>36</v>
      </c>
      <c r="QQ20" s="105">
        <v>101804690</v>
      </c>
      <c r="QR20" s="105">
        <v>7104</v>
      </c>
      <c r="QS20" s="106">
        <v>0.98</v>
      </c>
      <c r="QT20" s="108">
        <f>QQ20</f>
        <v>101804690</v>
      </c>
      <c r="QV20" s="98" t="s">
        <v>36</v>
      </c>
      <c r="QW20" s="105">
        <v>106377754</v>
      </c>
      <c r="QX20" s="105">
        <v>7148</v>
      </c>
      <c r="QY20" s="106">
        <v>0.93</v>
      </c>
      <c r="QZ20" s="108">
        <f>QW20</f>
        <v>106377754</v>
      </c>
      <c r="RB20" s="98" t="s">
        <v>36</v>
      </c>
      <c r="RC20" s="105">
        <v>106768931</v>
      </c>
      <c r="RD20" s="105">
        <v>7192</v>
      </c>
      <c r="RE20" s="106">
        <v>1</v>
      </c>
      <c r="RF20" s="108">
        <f>RC20</f>
        <v>106768931</v>
      </c>
      <c r="RH20" s="98" t="s">
        <v>36</v>
      </c>
      <c r="RI20" s="105">
        <v>113482736</v>
      </c>
      <c r="RJ20" s="105">
        <v>7218</v>
      </c>
      <c r="RK20" s="106">
        <v>0.54</v>
      </c>
      <c r="RL20" s="108">
        <f>RI20</f>
        <v>113482736</v>
      </c>
      <c r="RN20" s="98" t="s">
        <v>36</v>
      </c>
      <c r="RO20" s="105">
        <v>114972616</v>
      </c>
      <c r="RP20" s="105">
        <v>7239</v>
      </c>
      <c r="RQ20" s="106">
        <v>1.0900000000000001</v>
      </c>
      <c r="RR20" s="108">
        <f>RO20</f>
        <v>114972616</v>
      </c>
      <c r="RT20" s="98" t="s">
        <v>36</v>
      </c>
      <c r="RU20" s="105">
        <v>116576883</v>
      </c>
      <c r="RV20" s="105">
        <v>7262</v>
      </c>
      <c r="RW20" s="106">
        <v>0.69</v>
      </c>
      <c r="RX20" s="108">
        <f>RU20</f>
        <v>116576883</v>
      </c>
      <c r="RZ20" s="98" t="s">
        <v>36</v>
      </c>
      <c r="SA20" s="105">
        <v>114077257</v>
      </c>
      <c r="SB20" s="105">
        <v>7327</v>
      </c>
      <c r="SC20" s="106">
        <v>1.06</v>
      </c>
      <c r="SD20" s="108">
        <f>SA20</f>
        <v>114077257</v>
      </c>
      <c r="SF20" s="98" t="s">
        <v>36</v>
      </c>
      <c r="SG20" s="105">
        <v>114559909</v>
      </c>
      <c r="SH20" s="105">
        <v>7370</v>
      </c>
      <c r="SI20" s="106">
        <v>1.0900000000000001</v>
      </c>
      <c r="SJ20" s="108">
        <f>SG20</f>
        <v>114559909</v>
      </c>
      <c r="SL20" s="98" t="s">
        <v>36</v>
      </c>
      <c r="SM20" s="105">
        <v>115824583</v>
      </c>
      <c r="SN20" s="105">
        <v>7409</v>
      </c>
      <c r="SO20" s="106">
        <v>0.76</v>
      </c>
      <c r="SP20" s="108">
        <f>SM20</f>
        <v>115824583</v>
      </c>
      <c r="SR20" s="98" t="s">
        <v>36</v>
      </c>
      <c r="SS20" s="105">
        <v>115155328</v>
      </c>
      <c r="ST20" s="105">
        <v>7446</v>
      </c>
      <c r="SU20" s="106">
        <v>0.75</v>
      </c>
      <c r="SV20" s="108">
        <f>SS20</f>
        <v>115155328</v>
      </c>
      <c r="SX20" s="98" t="s">
        <v>36</v>
      </c>
      <c r="SY20" s="105">
        <v>116706783</v>
      </c>
      <c r="SZ20" s="105">
        <v>7469</v>
      </c>
      <c r="TA20" s="106">
        <v>0.86</v>
      </c>
      <c r="TB20" s="108">
        <f>SY20</f>
        <v>116706783</v>
      </c>
      <c r="TD20" s="98" t="s">
        <v>36</v>
      </c>
      <c r="TE20" s="105">
        <v>115765787.73</v>
      </c>
      <c r="TF20" s="105">
        <v>7476</v>
      </c>
      <c r="TG20" s="106">
        <v>0.65</v>
      </c>
      <c r="TH20" s="108">
        <f>TE20</f>
        <v>115765787.73</v>
      </c>
      <c r="TJ20" s="98" t="s">
        <v>36</v>
      </c>
      <c r="TK20" s="105">
        <v>115636926.47</v>
      </c>
      <c r="TL20" s="105">
        <v>7486</v>
      </c>
      <c r="TM20" s="106">
        <v>0.91</v>
      </c>
      <c r="TN20" s="108">
        <f>TK20</f>
        <v>115636926.47</v>
      </c>
      <c r="TP20" s="98" t="s">
        <v>36</v>
      </c>
      <c r="TQ20" s="105">
        <v>115227713.47</v>
      </c>
      <c r="TR20" s="105">
        <v>7496</v>
      </c>
      <c r="TS20" s="106">
        <v>1.1599999999999999</v>
      </c>
      <c r="TT20" s="108">
        <f>TQ20</f>
        <v>115227713.47</v>
      </c>
      <c r="TV20" s="98" t="s">
        <v>36</v>
      </c>
      <c r="TW20" s="105">
        <v>113842201.31</v>
      </c>
      <c r="TX20" s="105">
        <v>7493</v>
      </c>
      <c r="TY20" s="106">
        <v>1.86</v>
      </c>
      <c r="TZ20" s="108">
        <f>TW20</f>
        <v>113842201.31</v>
      </c>
      <c r="UB20" s="98" t="s">
        <v>36</v>
      </c>
      <c r="UC20" s="105">
        <v>111875582.45</v>
      </c>
      <c r="UD20" s="105">
        <v>7504</v>
      </c>
      <c r="UE20" s="106">
        <v>6.7000000000000002E-3</v>
      </c>
      <c r="UF20" s="108">
        <f>UC20</f>
        <v>111875582.45</v>
      </c>
    </row>
    <row r="21" spans="1:553" ht="15" customHeight="1" x14ac:dyDescent="0.25">
      <c r="A21" s="76" t="s">
        <v>252</v>
      </c>
      <c r="B21" s="77" t="s">
        <v>13</v>
      </c>
      <c r="C21" s="76" t="s">
        <v>282</v>
      </c>
      <c r="D21" s="78" t="s">
        <v>34</v>
      </c>
      <c r="E21" s="79">
        <v>39916336</v>
      </c>
      <c r="F21" s="79">
        <v>3734</v>
      </c>
      <c r="G21" s="110">
        <v>4.24</v>
      </c>
      <c r="H21" s="79">
        <f t="shared" si="0"/>
        <v>39916336</v>
      </c>
      <c r="I21" s="80" t="s">
        <v>34</v>
      </c>
      <c r="J21" s="81">
        <v>57399401</v>
      </c>
      <c r="K21" s="82">
        <v>3931</v>
      </c>
      <c r="L21" s="83">
        <v>0.95</v>
      </c>
      <c r="M21" s="81">
        <f t="shared" si="1"/>
        <v>57399401</v>
      </c>
      <c r="N21" s="84" t="s">
        <v>34</v>
      </c>
      <c r="O21" s="85">
        <v>53609468</v>
      </c>
      <c r="P21" s="85">
        <v>3964</v>
      </c>
      <c r="Q21" s="85">
        <f t="shared" si="2"/>
        <v>53609468</v>
      </c>
      <c r="R21" s="86"/>
      <c r="S21" s="89" t="s">
        <v>34</v>
      </c>
      <c r="T21" s="88">
        <v>47181969</v>
      </c>
      <c r="U21" s="88">
        <v>3933</v>
      </c>
      <c r="V21" s="88">
        <f t="shared" si="3"/>
        <v>47181969</v>
      </c>
      <c r="W21" s="86"/>
      <c r="X21" s="89" t="s">
        <v>34</v>
      </c>
      <c r="Y21" s="88">
        <v>52849767</v>
      </c>
      <c r="Z21" s="88">
        <v>3907</v>
      </c>
      <c r="AA21" s="88">
        <f t="shared" si="4"/>
        <v>52849767</v>
      </c>
      <c r="AB21" s="86"/>
      <c r="AC21" s="89" t="s">
        <v>34</v>
      </c>
      <c r="AD21" s="88">
        <v>48028535</v>
      </c>
      <c r="AE21" s="88">
        <v>3886</v>
      </c>
      <c r="AF21" s="88">
        <f t="shared" si="5"/>
        <v>48028535</v>
      </c>
      <c r="AG21" s="86"/>
      <c r="AH21" s="90" t="s">
        <v>34</v>
      </c>
      <c r="AI21" s="88">
        <v>50142199</v>
      </c>
      <c r="AJ21" s="88">
        <v>3880</v>
      </c>
      <c r="AK21" s="88">
        <f t="shared" si="6"/>
        <v>50142199</v>
      </c>
      <c r="AL21" s="86"/>
      <c r="AM21" s="89" t="s">
        <v>34</v>
      </c>
      <c r="AN21" s="88">
        <v>45892937</v>
      </c>
      <c r="AO21" s="88">
        <v>3868</v>
      </c>
      <c r="AP21" s="91">
        <v>0.64</v>
      </c>
      <c r="AQ21" s="88">
        <f t="shared" si="7"/>
        <v>45892937</v>
      </c>
      <c r="AR21" s="88"/>
      <c r="AS21" s="89" t="s">
        <v>34</v>
      </c>
      <c r="AT21" s="88">
        <v>43801615</v>
      </c>
      <c r="AU21" s="88">
        <v>3843</v>
      </c>
      <c r="AV21" s="92">
        <v>0.15</v>
      </c>
      <c r="AW21" s="93">
        <f t="shared" si="8"/>
        <v>43801615</v>
      </c>
      <c r="AX21" s="89" t="s">
        <v>34</v>
      </c>
      <c r="AY21" s="88">
        <v>43316040</v>
      </c>
      <c r="AZ21" s="88">
        <v>3831</v>
      </c>
      <c r="BA21" s="94">
        <v>0.14000000000000001</v>
      </c>
      <c r="BB21" s="93">
        <f t="shared" si="9"/>
        <v>43316040</v>
      </c>
      <c r="BC21" s="89" t="s">
        <v>35</v>
      </c>
      <c r="BD21" s="95">
        <v>42465969.119999997</v>
      </c>
      <c r="BE21" s="94">
        <v>3813</v>
      </c>
      <c r="BF21" s="113">
        <v>0.19</v>
      </c>
      <c r="BG21" s="97">
        <f t="shared" si="55"/>
        <v>42465969.119999997</v>
      </c>
      <c r="BH21" s="98" t="s">
        <v>35</v>
      </c>
      <c r="BI21" s="99">
        <v>39863772.270000003</v>
      </c>
      <c r="BJ21" s="99">
        <v>3800</v>
      </c>
      <c r="BK21" s="100">
        <v>0.55000000000000004</v>
      </c>
      <c r="BL21" s="101">
        <f t="shared" si="10"/>
        <v>39863772.270000003</v>
      </c>
      <c r="BM21" s="102" t="s">
        <v>35</v>
      </c>
      <c r="BN21" s="99">
        <v>40836307</v>
      </c>
      <c r="BO21" s="99">
        <v>3798</v>
      </c>
      <c r="BP21" s="106">
        <v>0.12</v>
      </c>
      <c r="BQ21" s="104">
        <f t="shared" si="11"/>
        <v>40836307</v>
      </c>
      <c r="BR21" s="102" t="s">
        <v>35</v>
      </c>
      <c r="BS21" s="99">
        <v>38761790</v>
      </c>
      <c r="BT21" s="99">
        <v>3786</v>
      </c>
      <c r="BU21" s="106">
        <v>0.1</v>
      </c>
      <c r="BV21" s="104">
        <f t="shared" si="12"/>
        <v>38761790</v>
      </c>
      <c r="BW21" s="98" t="s">
        <v>35</v>
      </c>
      <c r="BX21" s="105">
        <v>38241383</v>
      </c>
      <c r="BY21" s="105">
        <v>3777</v>
      </c>
      <c r="BZ21" s="106">
        <v>0.28999999999999998</v>
      </c>
      <c r="CA21" s="104">
        <f t="shared" si="13"/>
        <v>38241383</v>
      </c>
      <c r="CB21" s="98" t="s">
        <v>35</v>
      </c>
      <c r="CC21" s="105">
        <v>40345536</v>
      </c>
      <c r="CD21" s="105">
        <v>3764</v>
      </c>
      <c r="CE21" s="106">
        <v>0.31</v>
      </c>
      <c r="CF21" s="104">
        <f t="shared" si="14"/>
        <v>40345536</v>
      </c>
      <c r="CG21" s="98" t="s">
        <v>35</v>
      </c>
      <c r="CH21" s="105">
        <v>42088803</v>
      </c>
      <c r="CI21" s="105">
        <v>3758</v>
      </c>
      <c r="CJ21" s="106">
        <v>0.18</v>
      </c>
      <c r="CK21" s="105">
        <f t="shared" si="15"/>
        <v>42088803</v>
      </c>
      <c r="CL21" s="98" t="s">
        <v>35</v>
      </c>
      <c r="CM21" s="105">
        <v>40869123</v>
      </c>
      <c r="CN21" s="105">
        <v>3763</v>
      </c>
      <c r="CO21" s="106">
        <v>0.39</v>
      </c>
      <c r="CP21" s="104">
        <f t="shared" si="16"/>
        <v>40869123</v>
      </c>
      <c r="CQ21" s="98" t="s">
        <v>35</v>
      </c>
      <c r="CR21" s="105">
        <v>40692904</v>
      </c>
      <c r="CS21" s="105">
        <v>3765</v>
      </c>
      <c r="CT21" s="106">
        <v>0.21</v>
      </c>
      <c r="CU21" s="104">
        <f t="shared" si="17"/>
        <v>40692904</v>
      </c>
      <c r="CV21" s="1" t="s">
        <v>35</v>
      </c>
      <c r="CW21" s="107">
        <v>41894141.469999999</v>
      </c>
      <c r="CX21" s="107">
        <v>3759</v>
      </c>
      <c r="CY21" s="18">
        <v>0.53</v>
      </c>
      <c r="CZ21" s="104">
        <f t="shared" si="18"/>
        <v>41894141.469999999</v>
      </c>
      <c r="DA21" s="105"/>
      <c r="DB21" s="1" t="s">
        <v>35</v>
      </c>
      <c r="DC21" s="107">
        <v>41185961</v>
      </c>
      <c r="DD21" s="107">
        <v>3774</v>
      </c>
      <c r="DE21" s="18">
        <v>0.28000000000000003</v>
      </c>
      <c r="DF21" s="104">
        <f t="shared" si="19"/>
        <v>41185961</v>
      </c>
      <c r="DG21" s="1" t="s">
        <v>35</v>
      </c>
      <c r="DH21" s="107">
        <v>41999150</v>
      </c>
      <c r="DI21" s="107">
        <v>3777</v>
      </c>
      <c r="DJ21" s="18">
        <v>0.33</v>
      </c>
      <c r="DK21" s="104">
        <f t="shared" si="20"/>
        <v>41999150</v>
      </c>
      <c r="DL21" s="1" t="s">
        <v>35</v>
      </c>
      <c r="DM21" s="107">
        <v>43286074</v>
      </c>
      <c r="DN21" s="107">
        <v>3791</v>
      </c>
      <c r="DO21" s="18">
        <v>0.45</v>
      </c>
      <c r="DP21" s="104">
        <f t="shared" si="21"/>
        <v>43286074</v>
      </c>
      <c r="DQ21" s="1" t="s">
        <v>35</v>
      </c>
      <c r="DR21" s="107">
        <v>46275424</v>
      </c>
      <c r="DS21" s="107">
        <v>3799</v>
      </c>
      <c r="DT21" s="18">
        <v>0.34</v>
      </c>
      <c r="DU21" s="104">
        <f t="shared" si="22"/>
        <v>46275424</v>
      </c>
      <c r="DV21" s="1" t="s">
        <v>35</v>
      </c>
      <c r="DW21" s="107">
        <v>49010141</v>
      </c>
      <c r="DX21" s="107">
        <v>3808</v>
      </c>
      <c r="DY21" s="18">
        <v>0.22</v>
      </c>
      <c r="DZ21" s="104">
        <f t="shared" si="23"/>
        <v>49010141</v>
      </c>
      <c r="EA21" s="1" t="s">
        <v>35</v>
      </c>
      <c r="EB21" s="107">
        <v>43432039</v>
      </c>
      <c r="EC21" s="107">
        <v>3811</v>
      </c>
      <c r="ED21" s="18">
        <v>0.16</v>
      </c>
      <c r="EE21" s="104">
        <f t="shared" si="24"/>
        <v>43432039</v>
      </c>
      <c r="EF21" s="1" t="s">
        <v>36</v>
      </c>
      <c r="EG21" s="107">
        <v>45271153</v>
      </c>
      <c r="EH21" s="107">
        <v>3806</v>
      </c>
      <c r="EI21" s="18">
        <v>0.54</v>
      </c>
      <c r="EJ21" s="104">
        <f t="shared" si="25"/>
        <v>45271153</v>
      </c>
      <c r="EK21" s="1" t="s">
        <v>36</v>
      </c>
      <c r="EL21" s="107">
        <v>40893700</v>
      </c>
      <c r="EM21" s="107">
        <v>3804</v>
      </c>
      <c r="EN21" s="18">
        <v>0.66</v>
      </c>
      <c r="EO21" s="104">
        <f t="shared" si="26"/>
        <v>40893700</v>
      </c>
      <c r="EP21" s="1" t="s">
        <v>36</v>
      </c>
      <c r="EQ21" s="107">
        <v>41113056</v>
      </c>
      <c r="ER21" s="107">
        <v>3803</v>
      </c>
      <c r="ES21" s="18">
        <v>0.44</v>
      </c>
      <c r="ET21" s="104">
        <f t="shared" si="27"/>
        <v>41113056</v>
      </c>
      <c r="EV21" s="98" t="s">
        <v>36</v>
      </c>
      <c r="EW21" s="105">
        <v>41581510</v>
      </c>
      <c r="EX21" s="105">
        <v>3800</v>
      </c>
      <c r="EY21" s="106">
        <v>0.38</v>
      </c>
      <c r="EZ21" s="104">
        <f t="shared" si="28"/>
        <v>41581510</v>
      </c>
      <c r="FB21" s="98" t="s">
        <v>36</v>
      </c>
      <c r="FC21" s="105">
        <v>40489294</v>
      </c>
      <c r="FD21" s="105">
        <v>3803</v>
      </c>
      <c r="FE21" s="106">
        <v>0.19</v>
      </c>
      <c r="FF21" s="104">
        <f t="shared" si="29"/>
        <v>40489294</v>
      </c>
      <c r="FH21" s="98" t="s">
        <v>36</v>
      </c>
      <c r="FI21" s="105">
        <v>40359353</v>
      </c>
      <c r="FJ21" s="105">
        <v>3803</v>
      </c>
      <c r="FK21" s="106">
        <v>0.46</v>
      </c>
      <c r="FL21" s="104">
        <f t="shared" si="30"/>
        <v>40359353</v>
      </c>
      <c r="FN21" s="98" t="s">
        <v>36</v>
      </c>
      <c r="FO21" s="105">
        <v>44023825</v>
      </c>
      <c r="FP21" s="105">
        <v>3802</v>
      </c>
      <c r="FQ21" s="106">
        <v>0.38</v>
      </c>
      <c r="FR21" s="104">
        <f t="shared" si="31"/>
        <v>44023825</v>
      </c>
      <c r="FT21" s="98" t="s">
        <v>36</v>
      </c>
      <c r="FU21" s="105">
        <v>43270144</v>
      </c>
      <c r="FV21" s="105">
        <v>3804</v>
      </c>
      <c r="FW21" s="106">
        <v>0.18</v>
      </c>
      <c r="FX21" s="104">
        <f t="shared" si="32"/>
        <v>43270144</v>
      </c>
      <c r="FZ21" s="98" t="s">
        <v>36</v>
      </c>
      <c r="GA21" s="105">
        <v>46399953</v>
      </c>
      <c r="GB21" s="105">
        <v>3805</v>
      </c>
      <c r="GC21" s="106">
        <v>0.13</v>
      </c>
      <c r="GD21" s="104">
        <f t="shared" si="33"/>
        <v>46399953</v>
      </c>
      <c r="GF21" s="98" t="s">
        <v>36</v>
      </c>
      <c r="GG21" s="105">
        <v>43587884</v>
      </c>
      <c r="GH21" s="105">
        <v>3776</v>
      </c>
      <c r="GI21" s="106">
        <v>0.47</v>
      </c>
      <c r="GJ21" s="104">
        <f t="shared" si="34"/>
        <v>43587884</v>
      </c>
      <c r="GL21" s="98" t="s">
        <v>36</v>
      </c>
      <c r="GM21" s="105">
        <v>42672093</v>
      </c>
      <c r="GN21" s="105">
        <v>3774</v>
      </c>
      <c r="GO21" s="106">
        <v>0.08</v>
      </c>
      <c r="GP21" s="104">
        <f t="shared" si="35"/>
        <v>42672093</v>
      </c>
      <c r="GR21" s="98" t="s">
        <v>36</v>
      </c>
      <c r="GS21" s="105">
        <v>43669076</v>
      </c>
      <c r="GT21" s="105">
        <v>3764</v>
      </c>
      <c r="GU21" s="106">
        <v>0.18</v>
      </c>
      <c r="GV21" s="104">
        <f t="shared" si="36"/>
        <v>43669076</v>
      </c>
      <c r="GX21" s="98" t="s">
        <v>36</v>
      </c>
      <c r="GY21" s="105">
        <v>44782745</v>
      </c>
      <c r="GZ21" s="105">
        <v>3767</v>
      </c>
      <c r="HA21" s="106">
        <v>0.18</v>
      </c>
      <c r="HB21" s="108">
        <f t="shared" si="37"/>
        <v>44782745</v>
      </c>
      <c r="HD21" s="98" t="s">
        <v>36</v>
      </c>
      <c r="HE21" s="105">
        <v>43137658.799999997</v>
      </c>
      <c r="HF21" s="105">
        <v>3772</v>
      </c>
      <c r="HG21" s="106">
        <v>0.16</v>
      </c>
      <c r="HH21" s="108">
        <f t="shared" si="38"/>
        <v>43137658.799999997</v>
      </c>
      <c r="HJ21" s="98" t="s">
        <v>36</v>
      </c>
      <c r="HK21" s="105">
        <v>40527286</v>
      </c>
      <c r="HL21" s="105">
        <v>3777</v>
      </c>
      <c r="HM21" s="106">
        <v>0.28000000000000003</v>
      </c>
      <c r="HN21" s="108">
        <f t="shared" si="39"/>
        <v>40527286</v>
      </c>
      <c r="HP21" s="98" t="s">
        <v>36</v>
      </c>
      <c r="HQ21" s="105">
        <v>41407680</v>
      </c>
      <c r="HR21" s="105">
        <v>3772</v>
      </c>
      <c r="HS21" s="106">
        <v>0.44</v>
      </c>
      <c r="HT21" s="108">
        <f t="shared" si="40"/>
        <v>41407680</v>
      </c>
      <c r="HV21" s="98" t="s">
        <v>36</v>
      </c>
      <c r="HW21" s="105">
        <v>43046163</v>
      </c>
      <c r="HX21" s="105">
        <v>3770</v>
      </c>
      <c r="HY21" s="106">
        <v>0.1</v>
      </c>
      <c r="HZ21" s="108">
        <f t="shared" si="41"/>
        <v>43046163</v>
      </c>
      <c r="IB21" s="98" t="s">
        <v>36</v>
      </c>
      <c r="IC21" s="105">
        <v>42713794</v>
      </c>
      <c r="ID21" s="105">
        <v>3763</v>
      </c>
      <c r="IE21" s="106">
        <v>0.26</v>
      </c>
      <c r="IF21" s="108">
        <f t="shared" si="42"/>
        <v>42713794</v>
      </c>
      <c r="IH21" s="98" t="s">
        <v>36</v>
      </c>
      <c r="II21" s="105">
        <v>40088704</v>
      </c>
      <c r="IJ21" s="105">
        <v>3755</v>
      </c>
      <c r="IK21" s="106">
        <v>0.22</v>
      </c>
      <c r="IL21" s="108">
        <f t="shared" si="43"/>
        <v>40088704</v>
      </c>
      <c r="IN21" s="98" t="s">
        <v>36</v>
      </c>
      <c r="IO21" s="105">
        <v>40492782</v>
      </c>
      <c r="IP21" s="105">
        <v>3762</v>
      </c>
      <c r="IQ21" s="106">
        <v>0.56999999999999995</v>
      </c>
      <c r="IR21" s="108">
        <f t="shared" si="44"/>
        <v>40492782</v>
      </c>
      <c r="IT21" s="98" t="s">
        <v>36</v>
      </c>
      <c r="IU21" s="105">
        <v>40306161</v>
      </c>
      <c r="IV21" s="105">
        <v>3756</v>
      </c>
      <c r="IW21" s="106">
        <v>0.31</v>
      </c>
      <c r="IX21" s="108">
        <f t="shared" si="45"/>
        <v>40306161</v>
      </c>
      <c r="IZ21" s="98" t="s">
        <v>36</v>
      </c>
      <c r="JA21" s="105">
        <v>42601114</v>
      </c>
      <c r="JB21" s="105">
        <v>3762</v>
      </c>
      <c r="JC21" s="106">
        <v>0.76</v>
      </c>
      <c r="JD21" s="108">
        <f t="shared" si="46"/>
        <v>42601114</v>
      </c>
      <c r="JF21" s="98" t="s">
        <v>36</v>
      </c>
      <c r="JG21" s="105">
        <v>46194377</v>
      </c>
      <c r="JH21" s="105">
        <v>3761</v>
      </c>
      <c r="JI21" s="106">
        <v>0.55000000000000004</v>
      </c>
      <c r="JJ21" s="108">
        <f t="shared" si="47"/>
        <v>46194377</v>
      </c>
      <c r="JL21" s="98" t="s">
        <v>36</v>
      </c>
      <c r="JM21" s="105">
        <v>48450215</v>
      </c>
      <c r="JN21" s="105">
        <v>3759</v>
      </c>
      <c r="JO21" s="106">
        <v>0.47</v>
      </c>
      <c r="JP21" s="108">
        <f t="shared" si="48"/>
        <v>48450215</v>
      </c>
      <c r="JR21" s="98" t="s">
        <v>36</v>
      </c>
      <c r="JS21" s="105">
        <v>48268258</v>
      </c>
      <c r="JT21" s="105">
        <v>3770</v>
      </c>
      <c r="JU21" s="106">
        <v>0.16</v>
      </c>
      <c r="JV21" s="108">
        <f t="shared" si="49"/>
        <v>48268258</v>
      </c>
      <c r="JX21" s="98" t="s">
        <v>36</v>
      </c>
      <c r="JY21" s="105">
        <v>46166500</v>
      </c>
      <c r="JZ21" s="105">
        <v>3767</v>
      </c>
      <c r="KA21" s="106">
        <v>0.49</v>
      </c>
      <c r="KB21" s="108">
        <f t="shared" si="50"/>
        <v>46166500</v>
      </c>
      <c r="KD21" s="98" t="s">
        <v>36</v>
      </c>
      <c r="KE21" s="105">
        <v>44896990</v>
      </c>
      <c r="KF21" s="105">
        <v>3765</v>
      </c>
      <c r="KG21" s="106">
        <v>0.66</v>
      </c>
      <c r="KH21" s="108">
        <f t="shared" si="51"/>
        <v>44896990</v>
      </c>
      <c r="KJ21" s="98" t="s">
        <v>36</v>
      </c>
      <c r="KK21" s="105">
        <v>44685018</v>
      </c>
      <c r="KL21" s="105">
        <v>3748</v>
      </c>
      <c r="KM21" s="106">
        <v>0.09</v>
      </c>
      <c r="KN21" s="108">
        <f t="shared" si="56"/>
        <v>44685018</v>
      </c>
      <c r="KP21" s="98" t="s">
        <v>36</v>
      </c>
      <c r="KQ21" s="105">
        <v>42836216</v>
      </c>
      <c r="KR21" s="105">
        <v>3742</v>
      </c>
      <c r="KS21" s="106">
        <v>0.66</v>
      </c>
      <c r="KT21" s="108">
        <f t="shared" si="52"/>
        <v>42836216</v>
      </c>
      <c r="KV21" s="98" t="s">
        <v>36</v>
      </c>
      <c r="KW21" s="105">
        <v>47251043</v>
      </c>
      <c r="KX21" s="105">
        <v>3738</v>
      </c>
      <c r="KY21" s="106">
        <v>0.61</v>
      </c>
      <c r="KZ21" s="109">
        <f t="shared" si="96"/>
        <v>47251043</v>
      </c>
      <c r="LB21" s="98" t="s">
        <v>36</v>
      </c>
      <c r="LC21" s="105">
        <v>43516190</v>
      </c>
      <c r="LD21" s="105">
        <v>3744</v>
      </c>
      <c r="LE21" s="106">
        <v>0.36</v>
      </c>
      <c r="LF21" s="108">
        <f t="shared" si="54"/>
        <v>43516190</v>
      </c>
      <c r="LH21" s="98" t="s">
        <v>36</v>
      </c>
      <c r="LI21" s="105">
        <v>54246018</v>
      </c>
      <c r="LJ21" s="105">
        <v>3738</v>
      </c>
      <c r="LK21" s="106">
        <v>0.41</v>
      </c>
      <c r="LL21" s="108">
        <f t="shared" si="57"/>
        <v>54246018</v>
      </c>
      <c r="LN21" s="98" t="s">
        <v>36</v>
      </c>
      <c r="LO21" s="105">
        <v>50278575</v>
      </c>
      <c r="LP21" s="105">
        <v>3739</v>
      </c>
      <c r="LQ21" s="106">
        <v>0.47</v>
      </c>
      <c r="LR21" s="108">
        <f t="shared" si="98"/>
        <v>50278575</v>
      </c>
      <c r="LT21" s="98" t="s">
        <v>36</v>
      </c>
      <c r="LU21" s="105">
        <v>49380505</v>
      </c>
      <c r="LV21" s="105">
        <v>3743</v>
      </c>
      <c r="LW21" s="106">
        <v>0.59</v>
      </c>
      <c r="LX21" s="108">
        <f t="shared" si="99"/>
        <v>49380505</v>
      </c>
      <c r="LZ21" s="98" t="s">
        <v>36</v>
      </c>
      <c r="MA21" s="105">
        <v>56914020</v>
      </c>
      <c r="MB21" s="105">
        <v>3739</v>
      </c>
      <c r="MC21" s="106">
        <v>0.16</v>
      </c>
      <c r="MD21" s="108">
        <f t="shared" si="100"/>
        <v>56914020</v>
      </c>
      <c r="MF21" s="98" t="s">
        <v>36</v>
      </c>
      <c r="MG21" s="105">
        <v>56114328</v>
      </c>
      <c r="MH21" s="105">
        <v>3736</v>
      </c>
      <c r="MI21" s="106">
        <v>0.15</v>
      </c>
      <c r="MJ21" s="108">
        <f t="shared" si="101"/>
        <v>56114328</v>
      </c>
      <c r="ML21" s="98" t="s">
        <v>36</v>
      </c>
      <c r="MM21" s="105">
        <v>57015364</v>
      </c>
      <c r="MN21" s="105">
        <v>3726</v>
      </c>
      <c r="MO21" s="106">
        <v>0.2</v>
      </c>
      <c r="MP21" s="108">
        <f t="shared" si="102"/>
        <v>57015364</v>
      </c>
      <c r="MR21" s="98" t="s">
        <v>36</v>
      </c>
      <c r="MS21" s="105">
        <v>56275263</v>
      </c>
      <c r="MT21" s="105">
        <v>3721</v>
      </c>
      <c r="MU21" s="106">
        <v>0.13</v>
      </c>
      <c r="MV21" s="108">
        <f t="shared" ref="MV21:MV25" si="136">MS21</f>
        <v>56275263</v>
      </c>
      <c r="MX21" s="98" t="s">
        <v>36</v>
      </c>
      <c r="MY21" s="105">
        <v>53810256</v>
      </c>
      <c r="MZ21" s="105">
        <v>3722</v>
      </c>
      <c r="NA21" s="106">
        <v>0.12</v>
      </c>
      <c r="NB21" s="108">
        <f t="shared" ref="NB21:NB25" si="137">MY21</f>
        <v>53810256</v>
      </c>
      <c r="ND21" s="98" t="s">
        <v>36</v>
      </c>
      <c r="NE21" s="105">
        <v>50966097</v>
      </c>
      <c r="NF21" s="105">
        <v>3721</v>
      </c>
      <c r="NG21" s="106">
        <v>0.11</v>
      </c>
      <c r="NH21" s="108">
        <f t="shared" ref="NH21:NH25" si="138">NE21</f>
        <v>50966097</v>
      </c>
      <c r="NJ21" s="98" t="s">
        <v>36</v>
      </c>
      <c r="NK21" s="105">
        <v>51314314</v>
      </c>
      <c r="NL21" s="105">
        <v>3720</v>
      </c>
      <c r="NM21" s="106">
        <v>0.18</v>
      </c>
      <c r="NN21" s="108">
        <f t="shared" ref="NN21:NN25" si="139">NK21</f>
        <v>51314314</v>
      </c>
      <c r="NP21" s="98" t="s">
        <v>36</v>
      </c>
      <c r="NQ21" s="105">
        <v>52453342</v>
      </c>
      <c r="NR21" s="105">
        <v>3712</v>
      </c>
      <c r="NS21" s="106">
        <v>0.24</v>
      </c>
      <c r="NT21" s="108">
        <f t="shared" ref="NT21:NT25" si="140">NQ21</f>
        <v>52453342</v>
      </c>
      <c r="NV21" s="98" t="s">
        <v>36</v>
      </c>
      <c r="NW21" s="105">
        <v>55453558</v>
      </c>
      <c r="NX21" s="105">
        <v>3716</v>
      </c>
      <c r="NY21" s="106">
        <v>0.74</v>
      </c>
      <c r="NZ21" s="108">
        <f t="shared" ref="NZ21:NZ25" si="141">NW21</f>
        <v>55453558</v>
      </c>
      <c r="OB21" s="98" t="s">
        <v>36</v>
      </c>
      <c r="OC21" s="105">
        <v>57439587</v>
      </c>
      <c r="OD21" s="105">
        <v>3716</v>
      </c>
      <c r="OE21" s="106">
        <v>0.51</v>
      </c>
      <c r="OF21" s="108">
        <f t="shared" ref="OF21:OF25" si="142">OC21</f>
        <v>57439587</v>
      </c>
      <c r="OH21" s="98" t="s">
        <v>36</v>
      </c>
      <c r="OI21" s="105">
        <v>54240993</v>
      </c>
      <c r="OJ21" s="105">
        <v>3716</v>
      </c>
      <c r="OK21" s="106">
        <v>0.72</v>
      </c>
      <c r="OL21" s="108">
        <f t="shared" ref="OL21:OL25" si="143">OI21</f>
        <v>54240993</v>
      </c>
      <c r="ON21" s="98" t="s">
        <v>36</v>
      </c>
      <c r="OO21" s="105">
        <v>45390157</v>
      </c>
      <c r="OP21" s="105">
        <v>3714</v>
      </c>
      <c r="OQ21" s="106">
        <v>0.8</v>
      </c>
      <c r="OR21" s="108">
        <f t="shared" ref="OR21:OR25" si="144">OO21</f>
        <v>45390157</v>
      </c>
      <c r="OT21" s="98" t="s">
        <v>36</v>
      </c>
      <c r="OU21" s="105">
        <v>44664975</v>
      </c>
      <c r="OV21" s="105">
        <v>3721</v>
      </c>
      <c r="OW21" s="106">
        <v>0.53</v>
      </c>
      <c r="OX21" s="108">
        <f t="shared" ref="OX21:OX25" si="145">OU21</f>
        <v>44664975</v>
      </c>
      <c r="OZ21" s="98" t="s">
        <v>36</v>
      </c>
      <c r="PA21" s="105">
        <v>47604343</v>
      </c>
      <c r="PB21" s="105">
        <v>3735</v>
      </c>
      <c r="PC21" s="106">
        <v>0.54</v>
      </c>
      <c r="PD21" s="108">
        <f t="shared" ref="PD21:PD25" si="146">PA21</f>
        <v>47604343</v>
      </c>
      <c r="PF21" s="98" t="s">
        <v>36</v>
      </c>
      <c r="PG21" s="105">
        <v>44347526</v>
      </c>
      <c r="PH21" s="105">
        <v>3739</v>
      </c>
      <c r="PI21" s="106">
        <v>0.64</v>
      </c>
      <c r="PJ21" s="108">
        <f t="shared" ref="PJ21:PJ25" si="147">PG21</f>
        <v>44347526</v>
      </c>
      <c r="PL21" s="98" t="s">
        <v>36</v>
      </c>
      <c r="PM21" s="105">
        <v>40216632</v>
      </c>
      <c r="PN21" s="105">
        <v>3746</v>
      </c>
      <c r="PO21" s="106">
        <v>0.73</v>
      </c>
      <c r="PP21" s="108">
        <f t="shared" ref="PP21:PP25" si="148">PM21</f>
        <v>40216632</v>
      </c>
      <c r="PR21" s="98" t="s">
        <v>36</v>
      </c>
      <c r="PS21" s="105">
        <v>41365575</v>
      </c>
      <c r="PT21" s="105">
        <v>3786</v>
      </c>
      <c r="PU21" s="106">
        <v>0.64</v>
      </c>
      <c r="PV21" s="108">
        <f t="shared" ref="PV21:PV25" si="149">PS21</f>
        <v>41365575</v>
      </c>
      <c r="PX21" s="98" t="s">
        <v>36</v>
      </c>
      <c r="PY21" s="105">
        <v>44839899</v>
      </c>
      <c r="PZ21" s="105">
        <v>3835</v>
      </c>
      <c r="QA21" s="106">
        <v>0.56999999999999995</v>
      </c>
      <c r="QB21" s="108">
        <f t="shared" ref="QB21:QB25" si="150">PY21</f>
        <v>44839899</v>
      </c>
      <c r="QD21" s="98" t="s">
        <v>36</v>
      </c>
      <c r="QE21" s="105">
        <v>50124081</v>
      </c>
      <c r="QF21" s="105">
        <v>3885</v>
      </c>
      <c r="QG21" s="106">
        <v>0.4</v>
      </c>
      <c r="QH21" s="108">
        <f t="shared" ref="QH21:QH25" si="151">QE21</f>
        <v>50124081</v>
      </c>
      <c r="QJ21" s="98" t="s">
        <v>36</v>
      </c>
      <c r="QK21" s="105">
        <v>51324231</v>
      </c>
      <c r="QL21" s="105">
        <v>3931</v>
      </c>
      <c r="QM21" s="106">
        <v>0.55000000000000004</v>
      </c>
      <c r="QN21" s="108">
        <f t="shared" ref="QN21:QN25" si="152">QK21</f>
        <v>51324231</v>
      </c>
      <c r="QP21" s="98" t="s">
        <v>36</v>
      </c>
      <c r="QQ21" s="105">
        <v>57154033</v>
      </c>
      <c r="QR21" s="105">
        <v>3979</v>
      </c>
      <c r="QS21" s="106">
        <v>0.25</v>
      </c>
      <c r="QT21" s="108">
        <f t="shared" ref="QT21:QT25" si="153">QQ21</f>
        <v>57154033</v>
      </c>
      <c r="QV21" s="98" t="s">
        <v>36</v>
      </c>
      <c r="QW21" s="105">
        <v>56299242</v>
      </c>
      <c r="QX21" s="105">
        <v>4018</v>
      </c>
      <c r="QY21" s="106">
        <v>0.41</v>
      </c>
      <c r="QZ21" s="108">
        <f t="shared" ref="QZ21:QZ25" si="154">QW21</f>
        <v>56299242</v>
      </c>
      <c r="RB21" s="98" t="s">
        <v>36</v>
      </c>
      <c r="RC21" s="105">
        <v>57616879</v>
      </c>
      <c r="RD21" s="105">
        <v>4071</v>
      </c>
      <c r="RE21" s="106">
        <v>0.22</v>
      </c>
      <c r="RF21" s="108">
        <f t="shared" ref="RF21:RF25" si="155">RC21</f>
        <v>57616879</v>
      </c>
      <c r="RH21" s="98" t="s">
        <v>36</v>
      </c>
      <c r="RI21" s="105">
        <v>58168806</v>
      </c>
      <c r="RJ21" s="105">
        <v>4104</v>
      </c>
      <c r="RK21" s="106">
        <v>0.6</v>
      </c>
      <c r="RL21" s="108">
        <f t="shared" ref="RL21:RL25" si="156">RI21</f>
        <v>58168806</v>
      </c>
      <c r="RN21" s="98" t="s">
        <v>36</v>
      </c>
      <c r="RO21" s="105">
        <v>58070818</v>
      </c>
      <c r="RP21" s="105">
        <v>4136</v>
      </c>
      <c r="RQ21" s="106">
        <v>0.22</v>
      </c>
      <c r="RR21" s="108">
        <f t="shared" ref="RR21:RR25" si="157">RO21</f>
        <v>58070818</v>
      </c>
      <c r="RT21" s="98" t="s">
        <v>36</v>
      </c>
      <c r="RU21" s="105">
        <v>56678769</v>
      </c>
      <c r="RV21" s="105">
        <v>4153</v>
      </c>
      <c r="RW21" s="106">
        <v>0.24</v>
      </c>
      <c r="RX21" s="108">
        <f t="shared" ref="RX21:RX25" si="158">RU21</f>
        <v>56678769</v>
      </c>
      <c r="RZ21" s="98" t="s">
        <v>36</v>
      </c>
      <c r="SA21" s="105">
        <v>56863293</v>
      </c>
      <c r="SB21" s="105">
        <v>4172</v>
      </c>
      <c r="SC21" s="106">
        <v>0.13</v>
      </c>
      <c r="SD21" s="108">
        <f t="shared" ref="SD21:SD25" si="159">SA21</f>
        <v>56863293</v>
      </c>
      <c r="SF21" s="98" t="s">
        <v>36</v>
      </c>
      <c r="SG21" s="105">
        <v>55318220</v>
      </c>
      <c r="SH21" s="105">
        <v>4187</v>
      </c>
      <c r="SI21" s="106">
        <v>0.15</v>
      </c>
      <c r="SJ21" s="108">
        <f t="shared" ref="SJ21:SJ25" si="160">SG21</f>
        <v>55318220</v>
      </c>
      <c r="SL21" s="98" t="s">
        <v>36</v>
      </c>
      <c r="SM21" s="105">
        <v>54829538</v>
      </c>
      <c r="SN21" s="105">
        <v>4203</v>
      </c>
      <c r="SO21" s="106">
        <v>0.17</v>
      </c>
      <c r="SP21" s="108">
        <f t="shared" ref="SP21:SP25" si="161">SM21</f>
        <v>54829538</v>
      </c>
      <c r="SR21" s="98" t="s">
        <v>36</v>
      </c>
      <c r="SS21" s="105">
        <v>55223835</v>
      </c>
      <c r="ST21" s="105">
        <v>4215</v>
      </c>
      <c r="SU21" s="106">
        <v>0.17</v>
      </c>
      <c r="SV21" s="108">
        <f t="shared" ref="SV21:SV25" si="162">SS21</f>
        <v>55223835</v>
      </c>
      <c r="SX21" s="98" t="s">
        <v>36</v>
      </c>
      <c r="SY21" s="105">
        <v>55713052</v>
      </c>
      <c r="SZ21" s="105">
        <v>4238</v>
      </c>
      <c r="TA21" s="106">
        <v>0.03</v>
      </c>
      <c r="TB21" s="108">
        <f t="shared" ref="TB21:TB25" si="163">SY21</f>
        <v>55713052</v>
      </c>
      <c r="TD21" s="98" t="s">
        <v>36</v>
      </c>
      <c r="TE21" s="105">
        <v>52866591.170000002</v>
      </c>
      <c r="TF21" s="105">
        <v>4256</v>
      </c>
      <c r="TG21" s="106">
        <v>0.19</v>
      </c>
      <c r="TH21" s="108">
        <f t="shared" ref="TH21:TH25" si="164">TE21</f>
        <v>52866591.170000002</v>
      </c>
      <c r="TJ21" s="98" t="s">
        <v>36</v>
      </c>
      <c r="TK21" s="105">
        <v>50269544.450000003</v>
      </c>
      <c r="TL21" s="105">
        <v>4273</v>
      </c>
      <c r="TM21" s="106">
        <v>0.08</v>
      </c>
      <c r="TN21" s="108">
        <f t="shared" ref="TN21:TN25" si="165">TK21</f>
        <v>50269544.450000003</v>
      </c>
      <c r="TP21" s="98" t="s">
        <v>36</v>
      </c>
      <c r="TQ21" s="105">
        <v>49804748.159999996</v>
      </c>
      <c r="TR21" s="105">
        <v>4290</v>
      </c>
      <c r="TS21" s="106">
        <v>0.03</v>
      </c>
      <c r="TT21" s="108">
        <f t="shared" ref="TT21:TT25" si="166">TQ21</f>
        <v>49804748.159999996</v>
      </c>
      <c r="TV21" s="98" t="s">
        <v>36</v>
      </c>
      <c r="TW21" s="105">
        <v>48420572.189999998</v>
      </c>
      <c r="TX21" s="105">
        <v>4324</v>
      </c>
      <c r="TY21" s="106">
        <v>0.01</v>
      </c>
      <c r="TZ21" s="108">
        <f t="shared" ref="TZ21:TZ25" si="167">TW21</f>
        <v>48420572.189999998</v>
      </c>
      <c r="UB21" s="98" t="s">
        <v>36</v>
      </c>
      <c r="UC21" s="105">
        <v>49499241.609999999</v>
      </c>
      <c r="UD21" s="105">
        <v>4354</v>
      </c>
      <c r="UE21" s="106">
        <v>8.9999999999999998E-4</v>
      </c>
      <c r="UF21" s="108">
        <f t="shared" ref="UF21:UF25" si="168">UC21</f>
        <v>49499241.609999999</v>
      </c>
    </row>
    <row r="22" spans="1:553" ht="15" customHeight="1" x14ac:dyDescent="0.25">
      <c r="A22" s="76" t="s">
        <v>252</v>
      </c>
      <c r="B22" s="77" t="s">
        <v>13</v>
      </c>
      <c r="C22" s="76" t="s">
        <v>286</v>
      </c>
      <c r="D22" s="78" t="s">
        <v>34</v>
      </c>
      <c r="E22" s="79">
        <v>33246614</v>
      </c>
      <c r="F22" s="79">
        <v>3388</v>
      </c>
      <c r="G22" s="110">
        <v>4.78</v>
      </c>
      <c r="H22" s="79">
        <f t="shared" si="0"/>
        <v>33246614</v>
      </c>
      <c r="I22" s="80" t="s">
        <v>34</v>
      </c>
      <c r="J22" s="81">
        <v>54371075</v>
      </c>
      <c r="K22" s="82">
        <v>4583</v>
      </c>
      <c r="L22" s="83">
        <v>0.95</v>
      </c>
      <c r="M22" s="81">
        <f t="shared" si="1"/>
        <v>54371075</v>
      </c>
      <c r="N22" s="84" t="s">
        <v>34</v>
      </c>
      <c r="O22" s="85">
        <v>55837131</v>
      </c>
      <c r="P22" s="85">
        <v>4848</v>
      </c>
      <c r="Q22" s="85">
        <f t="shared" si="2"/>
        <v>55837131</v>
      </c>
      <c r="R22" s="86"/>
      <c r="S22" s="89" t="s">
        <v>34</v>
      </c>
      <c r="T22" s="88">
        <v>51245316</v>
      </c>
      <c r="U22" s="88">
        <v>4994</v>
      </c>
      <c r="V22" s="88">
        <f t="shared" si="3"/>
        <v>51245316</v>
      </c>
      <c r="W22" s="86"/>
      <c r="X22" s="89" t="s">
        <v>34</v>
      </c>
      <c r="Y22" s="88">
        <v>50443251</v>
      </c>
      <c r="Z22" s="88">
        <v>5150</v>
      </c>
      <c r="AA22" s="88">
        <f t="shared" si="4"/>
        <v>50443251</v>
      </c>
      <c r="AB22" s="86"/>
      <c r="AC22" s="89" t="s">
        <v>34</v>
      </c>
      <c r="AD22" s="88">
        <v>49757742</v>
      </c>
      <c r="AE22" s="88">
        <v>5163</v>
      </c>
      <c r="AF22" s="88">
        <f t="shared" si="5"/>
        <v>49757742</v>
      </c>
      <c r="AG22" s="86"/>
      <c r="AH22" s="90" t="s">
        <v>34</v>
      </c>
      <c r="AI22" s="88">
        <v>51196375</v>
      </c>
      <c r="AJ22" s="88">
        <v>5177</v>
      </c>
      <c r="AK22" s="88">
        <f t="shared" si="6"/>
        <v>51196375</v>
      </c>
      <c r="AL22" s="86"/>
      <c r="AM22" s="89" t="s">
        <v>34</v>
      </c>
      <c r="AN22" s="88">
        <v>48393739</v>
      </c>
      <c r="AO22" s="88">
        <v>5190</v>
      </c>
      <c r="AP22" s="91">
        <v>1.02</v>
      </c>
      <c r="AQ22" s="88">
        <f t="shared" si="7"/>
        <v>48393739</v>
      </c>
      <c r="AR22" s="88"/>
      <c r="AS22" s="89" t="s">
        <v>34</v>
      </c>
      <c r="AT22" s="88">
        <v>49363754</v>
      </c>
      <c r="AU22" s="88">
        <v>5173</v>
      </c>
      <c r="AV22" s="92">
        <v>0.21</v>
      </c>
      <c r="AW22" s="93">
        <f t="shared" si="8"/>
        <v>49363754</v>
      </c>
      <c r="AX22" s="89" t="s">
        <v>34</v>
      </c>
      <c r="AY22" s="88">
        <v>48432026</v>
      </c>
      <c r="AZ22" s="88">
        <v>5171</v>
      </c>
      <c r="BA22" s="94">
        <v>0.16</v>
      </c>
      <c r="BB22" s="93">
        <f t="shared" si="9"/>
        <v>48432026</v>
      </c>
      <c r="BC22" s="89" t="s">
        <v>35</v>
      </c>
      <c r="BD22" s="95">
        <v>48710932.619999997</v>
      </c>
      <c r="BE22" s="94">
        <v>5174</v>
      </c>
      <c r="BF22" s="113">
        <v>0.73</v>
      </c>
      <c r="BG22" s="97">
        <f t="shared" si="55"/>
        <v>48710932.619999997</v>
      </c>
      <c r="BH22" s="98" t="s">
        <v>35</v>
      </c>
      <c r="BI22" s="99">
        <v>49065329</v>
      </c>
      <c r="BJ22" s="99">
        <v>5174</v>
      </c>
      <c r="BK22" s="100">
        <v>0.87</v>
      </c>
      <c r="BL22" s="101">
        <f t="shared" si="10"/>
        <v>49065329</v>
      </c>
      <c r="BM22" s="102" t="s">
        <v>35</v>
      </c>
      <c r="BN22" s="99">
        <v>49377471</v>
      </c>
      <c r="BO22" s="99">
        <v>5187</v>
      </c>
      <c r="BP22" s="106">
        <v>0.45</v>
      </c>
      <c r="BQ22" s="104">
        <f t="shared" si="11"/>
        <v>49377471</v>
      </c>
      <c r="BR22" s="102" t="s">
        <v>35</v>
      </c>
      <c r="BS22" s="99">
        <v>49410349</v>
      </c>
      <c r="BT22" s="99">
        <v>5201</v>
      </c>
      <c r="BU22" s="106">
        <v>0.13</v>
      </c>
      <c r="BV22" s="104">
        <f t="shared" si="12"/>
        <v>49410349</v>
      </c>
      <c r="BW22" s="98" t="s">
        <v>35</v>
      </c>
      <c r="BX22" s="105">
        <v>48185943</v>
      </c>
      <c r="BY22" s="105">
        <v>5214</v>
      </c>
      <c r="BZ22" s="106">
        <v>0.57999999999999996</v>
      </c>
      <c r="CA22" s="104">
        <f t="shared" si="13"/>
        <v>48185943</v>
      </c>
      <c r="CB22" s="98" t="s">
        <v>35</v>
      </c>
      <c r="CC22" s="105">
        <v>45888229</v>
      </c>
      <c r="CD22" s="105">
        <v>5221</v>
      </c>
      <c r="CE22" s="106">
        <v>0.5</v>
      </c>
      <c r="CF22" s="104">
        <f t="shared" si="14"/>
        <v>45888229</v>
      </c>
      <c r="CG22" s="98" t="s">
        <v>35</v>
      </c>
      <c r="CH22" s="105">
        <v>46180145</v>
      </c>
      <c r="CI22" s="106">
        <v>5228</v>
      </c>
      <c r="CJ22" s="100">
        <v>0.14000000000000001</v>
      </c>
      <c r="CK22" s="105">
        <f t="shared" si="15"/>
        <v>46180145</v>
      </c>
      <c r="CL22" s="98" t="s">
        <v>35</v>
      </c>
      <c r="CM22" s="105">
        <v>46823818</v>
      </c>
      <c r="CN22" s="105">
        <v>5251</v>
      </c>
      <c r="CO22" s="106">
        <v>0.39</v>
      </c>
      <c r="CP22" s="104">
        <f t="shared" si="16"/>
        <v>46823818</v>
      </c>
      <c r="CQ22" s="98" t="s">
        <v>35</v>
      </c>
      <c r="CR22" s="105">
        <v>47814886</v>
      </c>
      <c r="CS22" s="105">
        <v>5275</v>
      </c>
      <c r="CT22" s="106">
        <v>0.34</v>
      </c>
      <c r="CU22" s="104">
        <f t="shared" si="17"/>
        <v>47814886</v>
      </c>
      <c r="CV22" s="1" t="s">
        <v>35</v>
      </c>
      <c r="CW22" s="107">
        <v>48666715.090000004</v>
      </c>
      <c r="CX22" s="107">
        <v>5313</v>
      </c>
      <c r="CY22" s="18">
        <v>0.56999999999999995</v>
      </c>
      <c r="CZ22" s="104">
        <f t="shared" si="18"/>
        <v>48666715.090000004</v>
      </c>
      <c r="DA22" s="105"/>
      <c r="DB22" s="1" t="s">
        <v>35</v>
      </c>
      <c r="DC22" s="107">
        <v>47979075</v>
      </c>
      <c r="DD22" s="107">
        <v>5327</v>
      </c>
      <c r="DE22" s="18">
        <v>0.51</v>
      </c>
      <c r="DF22" s="104">
        <f t="shared" si="19"/>
        <v>47979075</v>
      </c>
      <c r="DG22" s="1" t="s">
        <v>35</v>
      </c>
      <c r="DH22" s="107">
        <v>48184112</v>
      </c>
      <c r="DI22" s="107">
        <v>5350</v>
      </c>
      <c r="DJ22" s="18">
        <v>0.52</v>
      </c>
      <c r="DK22" s="104">
        <f t="shared" si="20"/>
        <v>48184112</v>
      </c>
      <c r="DL22" s="1" t="s">
        <v>35</v>
      </c>
      <c r="DM22" s="107">
        <v>48614253</v>
      </c>
      <c r="DN22" s="107">
        <v>5372</v>
      </c>
      <c r="DO22" s="18">
        <v>0.77</v>
      </c>
      <c r="DP22" s="104">
        <f t="shared" si="21"/>
        <v>48614253</v>
      </c>
      <c r="DQ22" s="1" t="s">
        <v>35</v>
      </c>
      <c r="DR22" s="107">
        <v>45676964</v>
      </c>
      <c r="DS22" s="107">
        <v>5390</v>
      </c>
      <c r="DT22" s="18">
        <v>0.28000000000000003</v>
      </c>
      <c r="DU22" s="104">
        <f t="shared" si="22"/>
        <v>45676964</v>
      </c>
      <c r="DV22" s="1" t="s">
        <v>35</v>
      </c>
      <c r="DW22" s="107">
        <v>46260592</v>
      </c>
      <c r="DX22" s="107">
        <v>5413</v>
      </c>
      <c r="DY22" s="18">
        <v>0.28999999999999998</v>
      </c>
      <c r="DZ22" s="104">
        <f t="shared" si="23"/>
        <v>46260592</v>
      </c>
      <c r="EA22" s="1" t="s">
        <v>35</v>
      </c>
      <c r="EB22" s="107">
        <v>44585640</v>
      </c>
      <c r="EC22" s="107">
        <v>5409</v>
      </c>
      <c r="ED22" s="18">
        <v>0.28999999999999998</v>
      </c>
      <c r="EE22" s="104">
        <f t="shared" si="24"/>
        <v>44585640</v>
      </c>
      <c r="EF22" s="1" t="s">
        <v>36</v>
      </c>
      <c r="EG22" s="107">
        <v>45382440</v>
      </c>
      <c r="EH22" s="107">
        <v>5445</v>
      </c>
      <c r="EI22" s="18">
        <v>0.81</v>
      </c>
      <c r="EJ22" s="104">
        <f t="shared" si="25"/>
        <v>45382440</v>
      </c>
      <c r="EK22" s="1" t="s">
        <v>36</v>
      </c>
      <c r="EL22" s="107">
        <v>44057149</v>
      </c>
      <c r="EM22" s="107">
        <v>5473</v>
      </c>
      <c r="EN22" s="18">
        <v>0.81</v>
      </c>
      <c r="EO22" s="104">
        <f t="shared" si="26"/>
        <v>44057149</v>
      </c>
      <c r="EP22" s="1" t="s">
        <v>36</v>
      </c>
      <c r="EQ22" s="107">
        <v>44133800</v>
      </c>
      <c r="ER22" s="107">
        <v>5493</v>
      </c>
      <c r="ES22" s="18">
        <v>0.96</v>
      </c>
      <c r="ET22" s="104">
        <f t="shared" si="27"/>
        <v>44133800</v>
      </c>
      <c r="EV22" s="98" t="s">
        <v>36</v>
      </c>
      <c r="EW22" s="105">
        <v>42249845</v>
      </c>
      <c r="EX22" s="105">
        <v>5516</v>
      </c>
      <c r="EY22" s="106">
        <v>0.61</v>
      </c>
      <c r="EZ22" s="104">
        <f t="shared" si="28"/>
        <v>42249845</v>
      </c>
      <c r="FB22" s="98" t="s">
        <v>36</v>
      </c>
      <c r="FC22" s="105">
        <v>40665576</v>
      </c>
      <c r="FD22" s="105">
        <v>5535</v>
      </c>
      <c r="FE22" s="106">
        <v>0.6</v>
      </c>
      <c r="FF22" s="104">
        <f t="shared" si="29"/>
        <v>40665576</v>
      </c>
      <c r="FH22" s="98" t="s">
        <v>36</v>
      </c>
      <c r="FI22" s="105">
        <v>38665935</v>
      </c>
      <c r="FJ22" s="105">
        <v>5579</v>
      </c>
      <c r="FK22" s="106">
        <v>0.82</v>
      </c>
      <c r="FL22" s="104">
        <f t="shared" si="30"/>
        <v>38665935</v>
      </c>
      <c r="FN22" s="98" t="s">
        <v>36</v>
      </c>
      <c r="FO22" s="105">
        <v>40956445</v>
      </c>
      <c r="FP22" s="105">
        <v>5618</v>
      </c>
      <c r="FQ22" s="106">
        <v>0.57999999999999996</v>
      </c>
      <c r="FR22" s="104">
        <f t="shared" si="31"/>
        <v>40956445</v>
      </c>
      <c r="FT22" s="98" t="s">
        <v>36</v>
      </c>
      <c r="FU22" s="105">
        <v>42569456</v>
      </c>
      <c r="FV22" s="105">
        <v>5639</v>
      </c>
      <c r="FW22" s="106">
        <v>0.47</v>
      </c>
      <c r="FX22" s="104">
        <f t="shared" si="32"/>
        <v>42569456</v>
      </c>
      <c r="FZ22" s="98" t="s">
        <v>36</v>
      </c>
      <c r="GA22" s="105">
        <v>44322276</v>
      </c>
      <c r="GB22" s="105">
        <v>5653</v>
      </c>
      <c r="GC22" s="106">
        <v>0.47</v>
      </c>
      <c r="GD22" s="104">
        <f t="shared" si="33"/>
        <v>44322276</v>
      </c>
      <c r="GF22" s="98" t="s">
        <v>36</v>
      </c>
      <c r="GG22" s="105">
        <v>43162468</v>
      </c>
      <c r="GH22" s="105">
        <v>5624</v>
      </c>
      <c r="GI22" s="106">
        <v>0.56000000000000005</v>
      </c>
      <c r="GJ22" s="104">
        <f t="shared" si="34"/>
        <v>43162468</v>
      </c>
      <c r="GL22" s="98" t="s">
        <v>36</v>
      </c>
      <c r="GM22" s="105">
        <v>45278669</v>
      </c>
      <c r="GN22" s="105">
        <v>5664</v>
      </c>
      <c r="GO22" s="106">
        <v>0.09</v>
      </c>
      <c r="GP22" s="104">
        <f t="shared" si="35"/>
        <v>45278669</v>
      </c>
      <c r="GR22" s="98" t="s">
        <v>36</v>
      </c>
      <c r="GS22" s="105">
        <v>45623806</v>
      </c>
      <c r="GT22" s="105">
        <v>5632</v>
      </c>
      <c r="GU22" s="106">
        <v>0.23</v>
      </c>
      <c r="GV22" s="104">
        <f t="shared" si="36"/>
        <v>45623806</v>
      </c>
      <c r="GX22" s="98" t="s">
        <v>36</v>
      </c>
      <c r="GY22" s="105">
        <v>45982824</v>
      </c>
      <c r="GZ22" s="105">
        <v>5655</v>
      </c>
      <c r="HA22" s="106">
        <v>0.63</v>
      </c>
      <c r="HB22" s="108">
        <f t="shared" si="37"/>
        <v>45982824</v>
      </c>
      <c r="HD22" s="98" t="s">
        <v>36</v>
      </c>
      <c r="HE22" s="105">
        <v>46117459.700000003</v>
      </c>
      <c r="HF22" s="105">
        <v>5689</v>
      </c>
      <c r="HG22" s="106">
        <v>0.32</v>
      </c>
      <c r="HH22" s="108">
        <f t="shared" si="38"/>
        <v>46117459.700000003</v>
      </c>
      <c r="HJ22" s="98" t="s">
        <v>36</v>
      </c>
      <c r="HK22" s="105">
        <v>46535578</v>
      </c>
      <c r="HL22" s="105">
        <v>5711</v>
      </c>
      <c r="HM22" s="106">
        <v>0.46</v>
      </c>
      <c r="HN22" s="108">
        <f t="shared" si="39"/>
        <v>46535578</v>
      </c>
      <c r="HP22" s="98" t="s">
        <v>36</v>
      </c>
      <c r="HQ22" s="105">
        <v>47819166</v>
      </c>
      <c r="HR22" s="105">
        <v>5729</v>
      </c>
      <c r="HS22" s="106">
        <v>0.66</v>
      </c>
      <c r="HT22" s="108">
        <f t="shared" si="40"/>
        <v>47819166</v>
      </c>
      <c r="HV22" s="98" t="s">
        <v>36</v>
      </c>
      <c r="HW22" s="105">
        <v>49873057</v>
      </c>
      <c r="HX22" s="105">
        <v>5756</v>
      </c>
      <c r="HY22" s="106">
        <v>0.32</v>
      </c>
      <c r="HZ22" s="108">
        <f t="shared" si="41"/>
        <v>49873057</v>
      </c>
      <c r="IB22" s="98" t="s">
        <v>36</v>
      </c>
      <c r="IC22" s="105">
        <v>44220651</v>
      </c>
      <c r="ID22" s="105">
        <v>5774</v>
      </c>
      <c r="IE22" s="106">
        <v>0.6</v>
      </c>
      <c r="IF22" s="108">
        <f t="shared" si="42"/>
        <v>44220651</v>
      </c>
      <c r="IH22" s="98" t="s">
        <v>36</v>
      </c>
      <c r="II22" s="105">
        <v>45933829</v>
      </c>
      <c r="IJ22" s="105">
        <v>5790</v>
      </c>
      <c r="IK22" s="106">
        <v>0.62</v>
      </c>
      <c r="IL22" s="108">
        <f t="shared" si="43"/>
        <v>45933829</v>
      </c>
      <c r="IN22" s="98" t="s">
        <v>36</v>
      </c>
      <c r="IO22" s="105">
        <v>49160006</v>
      </c>
      <c r="IP22" s="105">
        <v>5820</v>
      </c>
      <c r="IQ22" s="106">
        <v>0.73</v>
      </c>
      <c r="IR22" s="108">
        <f t="shared" si="44"/>
        <v>49160006</v>
      </c>
      <c r="IT22" s="98" t="s">
        <v>36</v>
      </c>
      <c r="IU22" s="105">
        <v>50768476</v>
      </c>
      <c r="IV22" s="105">
        <v>5846</v>
      </c>
      <c r="IW22" s="106">
        <v>0.73</v>
      </c>
      <c r="IX22" s="108">
        <f t="shared" si="45"/>
        <v>50768476</v>
      </c>
      <c r="IZ22" s="98" t="s">
        <v>36</v>
      </c>
      <c r="JA22" s="105">
        <v>53307066</v>
      </c>
      <c r="JB22" s="105">
        <v>5875</v>
      </c>
      <c r="JC22" s="106">
        <v>0.7</v>
      </c>
      <c r="JD22" s="108">
        <f t="shared" si="46"/>
        <v>53307066</v>
      </c>
      <c r="JF22" s="98" t="s">
        <v>36</v>
      </c>
      <c r="JG22" s="105">
        <v>49932164</v>
      </c>
      <c r="JH22" s="105">
        <v>5907</v>
      </c>
      <c r="JI22" s="106">
        <v>0.93</v>
      </c>
      <c r="JJ22" s="108">
        <f t="shared" si="47"/>
        <v>49932164</v>
      </c>
      <c r="JL22" s="98" t="s">
        <v>36</v>
      </c>
      <c r="JM22" s="105">
        <v>51074534</v>
      </c>
      <c r="JN22" s="105">
        <v>5946</v>
      </c>
      <c r="JO22" s="106">
        <v>0.76</v>
      </c>
      <c r="JP22" s="108">
        <f t="shared" si="48"/>
        <v>51074534</v>
      </c>
      <c r="JR22" s="98" t="s">
        <v>36</v>
      </c>
      <c r="JS22" s="105">
        <v>52025333</v>
      </c>
      <c r="JT22" s="105">
        <v>5999</v>
      </c>
      <c r="JU22" s="106">
        <v>0.61</v>
      </c>
      <c r="JV22" s="108">
        <f t="shared" si="49"/>
        <v>52025333</v>
      </c>
      <c r="JX22" s="98" t="s">
        <v>36</v>
      </c>
      <c r="JY22" s="105">
        <v>52526303</v>
      </c>
      <c r="JZ22" s="105">
        <v>6027</v>
      </c>
      <c r="KA22" s="106">
        <v>0.71</v>
      </c>
      <c r="KB22" s="108">
        <f t="shared" si="50"/>
        <v>52526303</v>
      </c>
      <c r="KD22" s="98" t="s">
        <v>36</v>
      </c>
      <c r="KE22" s="105">
        <v>54105797</v>
      </c>
      <c r="KF22" s="105">
        <v>6060</v>
      </c>
      <c r="KG22" s="106">
        <v>0.69</v>
      </c>
      <c r="KH22" s="108">
        <f t="shared" si="51"/>
        <v>54105797</v>
      </c>
      <c r="KJ22" s="98" t="s">
        <v>36</v>
      </c>
      <c r="KK22" s="105">
        <v>55042060</v>
      </c>
      <c r="KL22" s="105">
        <v>6087</v>
      </c>
      <c r="KM22" s="106">
        <v>0.47</v>
      </c>
      <c r="KN22" s="108">
        <f t="shared" si="56"/>
        <v>55042060</v>
      </c>
      <c r="KP22" s="98" t="s">
        <v>36</v>
      </c>
      <c r="KQ22" s="105">
        <v>56815670</v>
      </c>
      <c r="KR22" s="105">
        <v>6106</v>
      </c>
      <c r="KS22" s="106">
        <v>0.87</v>
      </c>
      <c r="KT22" s="108">
        <f t="shared" si="52"/>
        <v>56815670</v>
      </c>
      <c r="KV22" s="98" t="s">
        <v>36</v>
      </c>
      <c r="KW22" s="105">
        <v>52093189</v>
      </c>
      <c r="KX22" s="105">
        <v>6133</v>
      </c>
      <c r="KY22" s="106">
        <v>0.76</v>
      </c>
      <c r="KZ22" s="109">
        <f t="shared" si="96"/>
        <v>52093189</v>
      </c>
      <c r="LB22" s="98" t="s">
        <v>36</v>
      </c>
      <c r="LC22" s="105">
        <v>55425833</v>
      </c>
      <c r="LD22" s="105">
        <v>6153</v>
      </c>
      <c r="LE22" s="106">
        <v>0.78</v>
      </c>
      <c r="LF22" s="108">
        <f t="shared" si="54"/>
        <v>55425833</v>
      </c>
      <c r="LH22" s="98" t="s">
        <v>36</v>
      </c>
      <c r="LI22" s="105">
        <v>57808354</v>
      </c>
      <c r="LJ22" s="105">
        <v>6169</v>
      </c>
      <c r="LK22" s="106">
        <v>0.79</v>
      </c>
      <c r="LL22" s="108">
        <f t="shared" si="57"/>
        <v>57808354</v>
      </c>
      <c r="LN22" s="98" t="s">
        <v>36</v>
      </c>
      <c r="LO22" s="105">
        <v>57935939</v>
      </c>
      <c r="LP22" s="105">
        <v>6205</v>
      </c>
      <c r="LQ22" s="106">
        <v>0.5</v>
      </c>
      <c r="LR22" s="108">
        <f t="shared" si="98"/>
        <v>57935939</v>
      </c>
      <c r="LT22" s="98" t="s">
        <v>36</v>
      </c>
      <c r="LU22" s="105">
        <v>60748515</v>
      </c>
      <c r="LV22" s="105">
        <v>6217</v>
      </c>
      <c r="LW22" s="106">
        <v>0.6</v>
      </c>
      <c r="LX22" s="108">
        <f t="shared" si="99"/>
        <v>60748515</v>
      </c>
      <c r="LZ22" s="98" t="s">
        <v>36</v>
      </c>
      <c r="MA22" s="105">
        <v>61052810</v>
      </c>
      <c r="MB22" s="105">
        <v>6248</v>
      </c>
      <c r="MC22" s="106">
        <v>0.53</v>
      </c>
      <c r="MD22" s="108">
        <f t="shared" si="100"/>
        <v>61052810</v>
      </c>
      <c r="MF22" s="98" t="s">
        <v>36</v>
      </c>
      <c r="MG22" s="105">
        <v>61461156</v>
      </c>
      <c r="MH22" s="105">
        <v>6274</v>
      </c>
      <c r="MI22" s="106">
        <v>0.48</v>
      </c>
      <c r="MJ22" s="108">
        <f t="shared" si="101"/>
        <v>61461156</v>
      </c>
      <c r="ML22" s="98" t="s">
        <v>36</v>
      </c>
      <c r="MM22" s="105">
        <v>59181090</v>
      </c>
      <c r="MN22" s="105">
        <v>6305</v>
      </c>
      <c r="MO22" s="106">
        <v>0.46</v>
      </c>
      <c r="MP22" s="108">
        <f t="shared" si="102"/>
        <v>59181090</v>
      </c>
      <c r="MR22" s="98" t="s">
        <v>36</v>
      </c>
      <c r="MS22" s="105">
        <v>59629001</v>
      </c>
      <c r="MT22" s="105">
        <v>6319</v>
      </c>
      <c r="MU22" s="106">
        <v>0.46</v>
      </c>
      <c r="MV22" s="108">
        <f t="shared" si="136"/>
        <v>59629001</v>
      </c>
      <c r="MX22" s="98" t="s">
        <v>36</v>
      </c>
      <c r="MY22" s="105">
        <v>58876141</v>
      </c>
      <c r="MZ22" s="105">
        <v>6362</v>
      </c>
      <c r="NA22" s="106">
        <v>0.48</v>
      </c>
      <c r="NB22" s="108">
        <f t="shared" si="137"/>
        <v>58876141</v>
      </c>
      <c r="ND22" s="98" t="s">
        <v>36</v>
      </c>
      <c r="NE22" s="105">
        <v>53287452</v>
      </c>
      <c r="NF22" s="105">
        <v>6395</v>
      </c>
      <c r="NG22" s="106">
        <v>0.52</v>
      </c>
      <c r="NH22" s="108">
        <f t="shared" si="138"/>
        <v>53287452</v>
      </c>
      <c r="NJ22" s="98" t="s">
        <v>36</v>
      </c>
      <c r="NK22" s="105">
        <v>53657550</v>
      </c>
      <c r="NL22" s="105">
        <v>6437</v>
      </c>
      <c r="NM22" s="106">
        <v>0.7</v>
      </c>
      <c r="NN22" s="108">
        <f t="shared" si="139"/>
        <v>53657550</v>
      </c>
      <c r="NP22" s="98" t="s">
        <v>36</v>
      </c>
      <c r="NQ22" s="105">
        <v>57316758</v>
      </c>
      <c r="NR22" s="105">
        <v>6475</v>
      </c>
      <c r="NS22" s="106">
        <v>0.57999999999999996</v>
      </c>
      <c r="NT22" s="108">
        <f t="shared" si="140"/>
        <v>57316758</v>
      </c>
      <c r="NV22" s="98" t="s">
        <v>36</v>
      </c>
      <c r="NW22" s="105">
        <v>58978534</v>
      </c>
      <c r="NX22" s="105">
        <v>6528</v>
      </c>
      <c r="NY22" s="106">
        <v>0.88</v>
      </c>
      <c r="NZ22" s="108">
        <f t="shared" si="141"/>
        <v>58978534</v>
      </c>
      <c r="OB22" s="98" t="s">
        <v>36</v>
      </c>
      <c r="OC22" s="105">
        <v>59916444</v>
      </c>
      <c r="OD22" s="105">
        <v>6594</v>
      </c>
      <c r="OE22" s="106">
        <v>0.7</v>
      </c>
      <c r="OF22" s="108">
        <f t="shared" si="142"/>
        <v>59916444</v>
      </c>
      <c r="OH22" s="98" t="s">
        <v>36</v>
      </c>
      <c r="OI22" s="105">
        <v>64414486</v>
      </c>
      <c r="OJ22" s="105">
        <v>6664</v>
      </c>
      <c r="OK22" s="106">
        <v>0.85</v>
      </c>
      <c r="OL22" s="108">
        <f t="shared" si="143"/>
        <v>64414486</v>
      </c>
      <c r="ON22" s="98" t="s">
        <v>36</v>
      </c>
      <c r="OO22" s="105">
        <v>67098338</v>
      </c>
      <c r="OP22" s="105">
        <v>6713</v>
      </c>
      <c r="OQ22" s="106">
        <v>0.74</v>
      </c>
      <c r="OR22" s="108">
        <f t="shared" si="144"/>
        <v>67098338</v>
      </c>
      <c r="OT22" s="98" t="s">
        <v>36</v>
      </c>
      <c r="OU22" s="105">
        <v>71122232</v>
      </c>
      <c r="OV22" s="105">
        <v>6766</v>
      </c>
      <c r="OW22" s="106">
        <v>0.46</v>
      </c>
      <c r="OX22" s="108">
        <f t="shared" si="145"/>
        <v>71122232</v>
      </c>
      <c r="OZ22" s="98" t="s">
        <v>36</v>
      </c>
      <c r="PA22" s="105">
        <v>70581123</v>
      </c>
      <c r="PB22" s="105">
        <v>6808</v>
      </c>
      <c r="PC22" s="106">
        <v>0.63</v>
      </c>
      <c r="PD22" s="108">
        <f t="shared" si="146"/>
        <v>70581123</v>
      </c>
      <c r="PF22" s="98" t="s">
        <v>36</v>
      </c>
      <c r="PG22" s="105">
        <v>75574814</v>
      </c>
      <c r="PH22" s="105">
        <v>6859</v>
      </c>
      <c r="PI22" s="106">
        <v>0.43</v>
      </c>
      <c r="PJ22" s="108">
        <f t="shared" si="147"/>
        <v>75574814</v>
      </c>
      <c r="PL22" s="98" t="s">
        <v>36</v>
      </c>
      <c r="PM22" s="105">
        <v>78022965</v>
      </c>
      <c r="PN22" s="105">
        <v>6903</v>
      </c>
      <c r="PO22" s="106">
        <v>0.52</v>
      </c>
      <c r="PP22" s="108">
        <f t="shared" si="148"/>
        <v>78022965</v>
      </c>
      <c r="PR22" s="98" t="s">
        <v>36</v>
      </c>
      <c r="PS22" s="105">
        <v>78384453</v>
      </c>
      <c r="PT22" s="105">
        <v>6937</v>
      </c>
      <c r="PU22" s="106">
        <v>0.37</v>
      </c>
      <c r="PV22" s="108">
        <f t="shared" si="149"/>
        <v>78384453</v>
      </c>
      <c r="PX22" s="98" t="s">
        <v>36</v>
      </c>
      <c r="PY22" s="105">
        <v>78838664</v>
      </c>
      <c r="PZ22" s="105">
        <v>6956</v>
      </c>
      <c r="QA22" s="106">
        <v>0.46</v>
      </c>
      <c r="QB22" s="108">
        <f t="shared" si="150"/>
        <v>78838664</v>
      </c>
      <c r="QD22" s="98" t="s">
        <v>36</v>
      </c>
      <c r="QE22" s="105">
        <v>79886709</v>
      </c>
      <c r="QF22" s="105">
        <v>6974</v>
      </c>
      <c r="QG22" s="106">
        <v>0.24</v>
      </c>
      <c r="QH22" s="108">
        <f t="shared" si="151"/>
        <v>79886709</v>
      </c>
      <c r="QJ22" s="98" t="s">
        <v>36</v>
      </c>
      <c r="QK22" s="105">
        <v>81636669</v>
      </c>
      <c r="QL22" s="105">
        <v>7012</v>
      </c>
      <c r="QM22" s="106">
        <v>0.25</v>
      </c>
      <c r="QN22" s="108">
        <f t="shared" si="152"/>
        <v>81636669</v>
      </c>
      <c r="QP22" s="98" t="s">
        <v>36</v>
      </c>
      <c r="QQ22" s="105">
        <v>81776119</v>
      </c>
      <c r="QR22" s="105">
        <v>7036</v>
      </c>
      <c r="QS22" s="106">
        <v>0.36</v>
      </c>
      <c r="QT22" s="108">
        <f t="shared" si="153"/>
        <v>81776119</v>
      </c>
      <c r="QV22" s="98" t="s">
        <v>36</v>
      </c>
      <c r="QW22" s="105">
        <v>83006483</v>
      </c>
      <c r="QX22" s="105">
        <v>7049</v>
      </c>
      <c r="QY22" s="106">
        <v>0.43</v>
      </c>
      <c r="QZ22" s="108">
        <f t="shared" si="154"/>
        <v>83006483</v>
      </c>
      <c r="RB22" s="98" t="s">
        <v>36</v>
      </c>
      <c r="RC22" s="105">
        <v>82758818</v>
      </c>
      <c r="RD22" s="105">
        <v>7083</v>
      </c>
      <c r="RE22" s="106">
        <v>0.24</v>
      </c>
      <c r="RF22" s="108">
        <f t="shared" si="155"/>
        <v>82758818</v>
      </c>
      <c r="RH22" s="98" t="s">
        <v>36</v>
      </c>
      <c r="RI22" s="105">
        <v>80859937</v>
      </c>
      <c r="RJ22" s="105">
        <v>7125</v>
      </c>
      <c r="RK22" s="106">
        <v>0.6</v>
      </c>
      <c r="RL22" s="108">
        <f t="shared" si="156"/>
        <v>80859937</v>
      </c>
      <c r="RN22" s="98" t="s">
        <v>36</v>
      </c>
      <c r="RO22" s="105">
        <v>81795999</v>
      </c>
      <c r="RP22" s="105">
        <v>7175</v>
      </c>
      <c r="RQ22" s="106">
        <v>0.31</v>
      </c>
      <c r="RR22" s="108">
        <f t="shared" si="157"/>
        <v>81795999</v>
      </c>
      <c r="RT22" s="98" t="s">
        <v>36</v>
      </c>
      <c r="RU22" s="105">
        <v>80901823</v>
      </c>
      <c r="RV22" s="105">
        <v>7219</v>
      </c>
      <c r="RW22" s="106">
        <v>0.24</v>
      </c>
      <c r="RX22" s="108">
        <f t="shared" si="158"/>
        <v>80901823</v>
      </c>
      <c r="RZ22" s="98" t="s">
        <v>36</v>
      </c>
      <c r="SA22" s="105">
        <v>80909580</v>
      </c>
      <c r="SB22" s="105">
        <v>7264</v>
      </c>
      <c r="SC22" s="106">
        <v>0.21</v>
      </c>
      <c r="SD22" s="108">
        <f t="shared" si="159"/>
        <v>80909580</v>
      </c>
      <c r="SF22" s="98" t="s">
        <v>36</v>
      </c>
      <c r="SG22" s="105">
        <v>84560546</v>
      </c>
      <c r="SH22" s="105">
        <v>7323</v>
      </c>
      <c r="SI22" s="106">
        <v>0.26</v>
      </c>
      <c r="SJ22" s="108">
        <f t="shared" si="160"/>
        <v>84560546</v>
      </c>
      <c r="SL22" s="98" t="s">
        <v>36</v>
      </c>
      <c r="SM22" s="105">
        <v>87882250</v>
      </c>
      <c r="SN22" s="105">
        <v>7369</v>
      </c>
      <c r="SO22" s="106">
        <v>0.23</v>
      </c>
      <c r="SP22" s="108">
        <f t="shared" si="161"/>
        <v>87882250</v>
      </c>
      <c r="SR22" s="98" t="s">
        <v>36</v>
      </c>
      <c r="SS22" s="105">
        <v>89143028</v>
      </c>
      <c r="ST22" s="105">
        <v>7431</v>
      </c>
      <c r="SU22" s="106">
        <v>0.2</v>
      </c>
      <c r="SV22" s="108">
        <f t="shared" si="162"/>
        <v>89143028</v>
      </c>
      <c r="SX22" s="98" t="s">
        <v>36</v>
      </c>
      <c r="SY22" s="105">
        <v>87205306</v>
      </c>
      <c r="SZ22" s="105">
        <v>7465</v>
      </c>
      <c r="TA22" s="106">
        <v>0.04</v>
      </c>
      <c r="TB22" s="108">
        <f t="shared" si="163"/>
        <v>87205306</v>
      </c>
      <c r="TD22" s="98" t="s">
        <v>36</v>
      </c>
      <c r="TE22" s="105">
        <v>86234449.129999995</v>
      </c>
      <c r="TF22" s="105">
        <v>7506</v>
      </c>
      <c r="TG22" s="106">
        <v>0.14000000000000001</v>
      </c>
      <c r="TH22" s="108">
        <f t="shared" si="164"/>
        <v>86234449.129999995</v>
      </c>
      <c r="TJ22" s="98" t="s">
        <v>36</v>
      </c>
      <c r="TK22" s="105">
        <v>86140709.140000001</v>
      </c>
      <c r="TL22" s="105">
        <v>7555</v>
      </c>
      <c r="TM22" s="106">
        <v>0.17</v>
      </c>
      <c r="TN22" s="108">
        <f t="shared" si="165"/>
        <v>86140709.140000001</v>
      </c>
      <c r="TP22" s="98" t="s">
        <v>36</v>
      </c>
      <c r="TQ22" s="105">
        <v>84919175.370000005</v>
      </c>
      <c r="TR22" s="105">
        <v>7587</v>
      </c>
      <c r="TS22" s="106">
        <v>0.08</v>
      </c>
      <c r="TT22" s="108">
        <f t="shared" si="166"/>
        <v>84919175.370000005</v>
      </c>
      <c r="TV22" s="98" t="s">
        <v>36</v>
      </c>
      <c r="TW22" s="105">
        <v>84013258.590000004</v>
      </c>
      <c r="TX22" s="105">
        <v>7634</v>
      </c>
      <c r="TY22" s="106">
        <v>0.01</v>
      </c>
      <c r="TZ22" s="108">
        <f t="shared" si="167"/>
        <v>84013258.590000004</v>
      </c>
      <c r="UB22" s="98" t="s">
        <v>36</v>
      </c>
      <c r="UC22" s="105">
        <v>84908634.519999996</v>
      </c>
      <c r="UD22" s="105">
        <v>7657</v>
      </c>
      <c r="UE22" s="106">
        <v>1.4E-3</v>
      </c>
      <c r="UF22" s="108">
        <f t="shared" si="168"/>
        <v>84908634.519999996</v>
      </c>
    </row>
    <row r="23" spans="1:553" ht="15" customHeight="1" x14ac:dyDescent="0.25">
      <c r="A23" s="76" t="s">
        <v>252</v>
      </c>
      <c r="B23" s="77" t="s">
        <v>13</v>
      </c>
      <c r="C23" s="76" t="s">
        <v>306</v>
      </c>
      <c r="D23" s="78" t="s">
        <v>34</v>
      </c>
      <c r="E23" s="79">
        <v>11939431</v>
      </c>
      <c r="F23" s="79">
        <v>729</v>
      </c>
      <c r="G23" s="110">
        <v>6.89</v>
      </c>
      <c r="H23" s="79">
        <f t="shared" si="0"/>
        <v>11939431</v>
      </c>
      <c r="I23" s="80" t="s">
        <v>33</v>
      </c>
      <c r="J23" s="81">
        <v>22175505</v>
      </c>
      <c r="K23" s="82">
        <v>1190</v>
      </c>
      <c r="L23" s="83">
        <v>2.46</v>
      </c>
      <c r="M23" s="81">
        <f t="shared" si="1"/>
        <v>22175505</v>
      </c>
      <c r="N23" s="84" t="s">
        <v>34</v>
      </c>
      <c r="O23" s="85">
        <v>22778422</v>
      </c>
      <c r="P23" s="85">
        <v>1313</v>
      </c>
      <c r="Q23" s="85">
        <f t="shared" si="2"/>
        <v>22778422</v>
      </c>
      <c r="R23" s="86"/>
      <c r="S23" s="89" t="s">
        <v>34</v>
      </c>
      <c r="T23" s="88">
        <v>25529402</v>
      </c>
      <c r="U23" s="88">
        <v>1401</v>
      </c>
      <c r="V23" s="88">
        <f t="shared" si="3"/>
        <v>25529402</v>
      </c>
      <c r="W23" s="86"/>
      <c r="X23" s="89" t="s">
        <v>34</v>
      </c>
      <c r="Y23" s="88">
        <v>25454907</v>
      </c>
      <c r="Z23" s="88">
        <v>1493</v>
      </c>
      <c r="AA23" s="88">
        <f t="shared" si="4"/>
        <v>25454907</v>
      </c>
      <c r="AB23" s="86"/>
      <c r="AC23" s="89" t="s">
        <v>34</v>
      </c>
      <c r="AD23" s="88">
        <v>25516776</v>
      </c>
      <c r="AE23" s="88">
        <v>1551</v>
      </c>
      <c r="AF23" s="88">
        <f t="shared" si="5"/>
        <v>25516776</v>
      </c>
      <c r="AG23" s="86"/>
      <c r="AH23" s="90" t="s">
        <v>34</v>
      </c>
      <c r="AI23" s="88">
        <v>25708290</v>
      </c>
      <c r="AJ23" s="88">
        <v>1552</v>
      </c>
      <c r="AK23" s="88">
        <f t="shared" si="6"/>
        <v>25708290</v>
      </c>
      <c r="AL23" s="86"/>
      <c r="AM23" s="89" t="s">
        <v>34</v>
      </c>
      <c r="AN23" s="88">
        <v>25897496</v>
      </c>
      <c r="AO23" s="88">
        <v>1559</v>
      </c>
      <c r="AP23" s="91">
        <v>1.95</v>
      </c>
      <c r="AQ23" s="88">
        <f t="shared" si="7"/>
        <v>25897496</v>
      </c>
      <c r="AR23" s="88"/>
      <c r="AS23" s="89" t="s">
        <v>34</v>
      </c>
      <c r="AT23" s="88">
        <v>24680461</v>
      </c>
      <c r="AU23" s="88">
        <v>1553</v>
      </c>
      <c r="AV23" s="92">
        <v>0.98</v>
      </c>
      <c r="AW23" s="93">
        <f t="shared" si="8"/>
        <v>24680461</v>
      </c>
      <c r="AX23" s="89" t="s">
        <v>34</v>
      </c>
      <c r="AY23" s="88">
        <v>24711477</v>
      </c>
      <c r="AZ23" s="88">
        <v>1553</v>
      </c>
      <c r="BA23" s="94">
        <v>0.97</v>
      </c>
      <c r="BB23" s="93">
        <f t="shared" si="9"/>
        <v>24711477</v>
      </c>
      <c r="BC23" s="89" t="s">
        <v>35</v>
      </c>
      <c r="BD23" s="95">
        <v>24602177.030000001</v>
      </c>
      <c r="BE23" s="94">
        <v>1556</v>
      </c>
      <c r="BF23" s="113">
        <v>1.1299999999999999</v>
      </c>
      <c r="BG23" s="97">
        <f t="shared" si="55"/>
        <v>24602177.030000001</v>
      </c>
      <c r="BH23" s="98" t="s">
        <v>35</v>
      </c>
      <c r="BI23" s="99">
        <v>24077591.940000001</v>
      </c>
      <c r="BJ23" s="99">
        <v>1559</v>
      </c>
      <c r="BK23" s="100">
        <v>1.61</v>
      </c>
      <c r="BL23" s="101">
        <f t="shared" si="10"/>
        <v>24077591.940000001</v>
      </c>
      <c r="BM23" s="102" t="s">
        <v>35</v>
      </c>
      <c r="BN23" s="99">
        <v>24462902</v>
      </c>
      <c r="BO23" s="99">
        <v>1570</v>
      </c>
      <c r="BP23" s="106">
        <v>1.06</v>
      </c>
      <c r="BQ23" s="104">
        <f t="shared" si="11"/>
        <v>24462902</v>
      </c>
      <c r="BR23" s="102" t="s">
        <v>35</v>
      </c>
      <c r="BS23" s="99">
        <v>24010921</v>
      </c>
      <c r="BT23" s="99">
        <v>1575</v>
      </c>
      <c r="BU23" s="106">
        <v>0.97</v>
      </c>
      <c r="BV23" s="104">
        <f t="shared" si="12"/>
        <v>24010921</v>
      </c>
      <c r="BW23" s="98" t="s">
        <v>35</v>
      </c>
      <c r="BX23" s="105">
        <v>23887166</v>
      </c>
      <c r="BY23" s="105">
        <v>1573</v>
      </c>
      <c r="BZ23" s="106">
        <v>1.47</v>
      </c>
      <c r="CA23" s="104">
        <f t="shared" si="13"/>
        <v>23887166</v>
      </c>
      <c r="CB23" s="98" t="s">
        <v>35</v>
      </c>
      <c r="CC23" s="105">
        <v>23460006</v>
      </c>
      <c r="CD23" s="105">
        <v>1566</v>
      </c>
      <c r="CE23" s="106">
        <v>0.95</v>
      </c>
      <c r="CF23" s="104">
        <f t="shared" si="14"/>
        <v>23460006</v>
      </c>
      <c r="CG23" s="98" t="s">
        <v>35</v>
      </c>
      <c r="CH23" s="105">
        <v>23255693</v>
      </c>
      <c r="CI23" s="105">
        <v>1569</v>
      </c>
      <c r="CJ23" s="106">
        <v>0.87</v>
      </c>
      <c r="CK23" s="105">
        <f t="shared" si="15"/>
        <v>23255693</v>
      </c>
      <c r="CL23" s="98" t="s">
        <v>35</v>
      </c>
      <c r="CM23" s="105">
        <v>22615553</v>
      </c>
      <c r="CN23" s="105">
        <v>1565</v>
      </c>
      <c r="CO23" s="106">
        <v>0.94</v>
      </c>
      <c r="CP23" s="104">
        <f t="shared" si="16"/>
        <v>22615553</v>
      </c>
      <c r="CQ23" s="98" t="s">
        <v>35</v>
      </c>
      <c r="CR23" s="105">
        <v>22379667</v>
      </c>
      <c r="CS23" s="105">
        <v>1566</v>
      </c>
      <c r="CT23" s="106">
        <v>0.69</v>
      </c>
      <c r="CU23" s="104">
        <f t="shared" si="17"/>
        <v>22379667</v>
      </c>
      <c r="CV23" s="1" t="s">
        <v>35</v>
      </c>
      <c r="CW23" s="107">
        <v>23276813.75</v>
      </c>
      <c r="CX23" s="107">
        <v>1571</v>
      </c>
      <c r="CY23" s="18">
        <v>1.49</v>
      </c>
      <c r="CZ23" s="104">
        <f t="shared" si="18"/>
        <v>23276813.75</v>
      </c>
      <c r="DA23" s="105"/>
      <c r="DB23" s="1" t="s">
        <v>35</v>
      </c>
      <c r="DC23" s="107">
        <v>23416446</v>
      </c>
      <c r="DD23" s="107">
        <v>1573</v>
      </c>
      <c r="DE23" s="18">
        <v>1.64</v>
      </c>
      <c r="DF23" s="104">
        <f t="shared" si="19"/>
        <v>23416446</v>
      </c>
      <c r="DG23" s="1" t="s">
        <v>35</v>
      </c>
      <c r="DH23" s="107">
        <v>23086005</v>
      </c>
      <c r="DI23" s="107">
        <v>1571</v>
      </c>
      <c r="DJ23" s="18">
        <v>1.55</v>
      </c>
      <c r="DK23" s="104">
        <f t="shared" si="20"/>
        <v>23086005</v>
      </c>
      <c r="DL23" s="1" t="s">
        <v>35</v>
      </c>
      <c r="DM23" s="107">
        <v>22997945</v>
      </c>
      <c r="DN23" s="107">
        <v>1575</v>
      </c>
      <c r="DO23" s="18">
        <v>1.73</v>
      </c>
      <c r="DP23" s="104">
        <f t="shared" si="21"/>
        <v>22997945</v>
      </c>
      <c r="DQ23" s="1" t="s">
        <v>35</v>
      </c>
      <c r="DR23" s="107">
        <v>22671843</v>
      </c>
      <c r="DS23" s="107">
        <v>1581</v>
      </c>
      <c r="DT23" s="18">
        <v>0.92</v>
      </c>
      <c r="DU23" s="104">
        <f t="shared" si="22"/>
        <v>22671843</v>
      </c>
      <c r="DV23" s="1" t="s">
        <v>35</v>
      </c>
      <c r="DW23" s="107">
        <v>22598892</v>
      </c>
      <c r="DX23" s="107">
        <v>1594</v>
      </c>
      <c r="DY23" s="18">
        <v>0.82</v>
      </c>
      <c r="DZ23" s="104">
        <f t="shared" si="23"/>
        <v>22598892</v>
      </c>
      <c r="EA23" s="1" t="s">
        <v>35</v>
      </c>
      <c r="EB23" s="107">
        <v>22912290</v>
      </c>
      <c r="EC23" s="107">
        <v>1592</v>
      </c>
      <c r="ED23" s="18">
        <v>0.95</v>
      </c>
      <c r="EE23" s="104">
        <f t="shared" si="24"/>
        <v>22912290</v>
      </c>
      <c r="EF23" s="1" t="s">
        <v>36</v>
      </c>
      <c r="EG23" s="107">
        <v>23499794</v>
      </c>
      <c r="EH23" s="107">
        <v>1596</v>
      </c>
      <c r="EI23" s="18">
        <v>1.59</v>
      </c>
      <c r="EJ23" s="104">
        <f t="shared" si="25"/>
        <v>23499794</v>
      </c>
      <c r="EK23" s="1" t="s">
        <v>36</v>
      </c>
      <c r="EL23" s="107">
        <v>23101569</v>
      </c>
      <c r="EM23" s="107">
        <v>1592</v>
      </c>
      <c r="EN23" s="18">
        <v>1.35</v>
      </c>
      <c r="EO23" s="104">
        <f t="shared" si="26"/>
        <v>23101569</v>
      </c>
      <c r="EP23" s="1" t="s">
        <v>36</v>
      </c>
      <c r="EQ23" s="107">
        <v>22835470</v>
      </c>
      <c r="ER23" s="107">
        <v>1593</v>
      </c>
      <c r="ES23" s="18">
        <v>1.75</v>
      </c>
      <c r="ET23" s="104">
        <f t="shared" si="27"/>
        <v>22835470</v>
      </c>
      <c r="EV23" s="98" t="s">
        <v>36</v>
      </c>
      <c r="EW23" s="105">
        <v>21598828</v>
      </c>
      <c r="EX23" s="105">
        <v>1589</v>
      </c>
      <c r="EY23" s="106">
        <v>1.39</v>
      </c>
      <c r="EZ23" s="104">
        <f t="shared" si="28"/>
        <v>21598828</v>
      </c>
      <c r="FB23" s="98" t="s">
        <v>36</v>
      </c>
      <c r="FC23" s="105">
        <v>21332094</v>
      </c>
      <c r="FD23" s="105">
        <v>1584</v>
      </c>
      <c r="FE23" s="106">
        <v>1.42</v>
      </c>
      <c r="FF23" s="104">
        <f t="shared" si="29"/>
        <v>21332094</v>
      </c>
      <c r="FH23" s="98" t="s">
        <v>36</v>
      </c>
      <c r="FI23" s="105">
        <v>21184135</v>
      </c>
      <c r="FJ23" s="105">
        <v>1587</v>
      </c>
      <c r="FK23" s="106">
        <v>1.44</v>
      </c>
      <c r="FL23" s="104">
        <f t="shared" si="30"/>
        <v>21184135</v>
      </c>
      <c r="FN23" s="98" t="s">
        <v>36</v>
      </c>
      <c r="FO23" s="105">
        <v>21396598</v>
      </c>
      <c r="FP23" s="105">
        <v>1596</v>
      </c>
      <c r="FQ23" s="106">
        <v>1.22</v>
      </c>
      <c r="FR23" s="104">
        <f t="shared" si="31"/>
        <v>21396598</v>
      </c>
      <c r="FT23" s="98" t="s">
        <v>36</v>
      </c>
      <c r="FU23" s="105">
        <v>21449290</v>
      </c>
      <c r="FV23" s="105">
        <v>1602</v>
      </c>
      <c r="FW23" s="106">
        <v>1.1399999999999999</v>
      </c>
      <c r="FX23" s="104">
        <f t="shared" si="32"/>
        <v>21449290</v>
      </c>
      <c r="FZ23" s="98" t="s">
        <v>36</v>
      </c>
      <c r="GA23" s="105">
        <v>23893331</v>
      </c>
      <c r="GB23" s="105">
        <v>1614</v>
      </c>
      <c r="GC23" s="106">
        <v>1.1599999999999999</v>
      </c>
      <c r="GD23" s="104">
        <f t="shared" si="33"/>
        <v>23893331</v>
      </c>
      <c r="GF23" s="98" t="s">
        <v>36</v>
      </c>
      <c r="GG23" s="105">
        <v>23742561</v>
      </c>
      <c r="GH23" s="105">
        <v>1612</v>
      </c>
      <c r="GI23" s="106">
        <v>1.45</v>
      </c>
      <c r="GJ23" s="104">
        <f t="shared" si="34"/>
        <v>23742561</v>
      </c>
      <c r="GL23" s="98" t="s">
        <v>36</v>
      </c>
      <c r="GM23" s="105">
        <v>23748349</v>
      </c>
      <c r="GN23" s="105">
        <v>1623</v>
      </c>
      <c r="GO23" s="106">
        <v>0.55000000000000004</v>
      </c>
      <c r="GP23" s="104">
        <f t="shared" si="35"/>
        <v>23748349</v>
      </c>
      <c r="GR23" s="98" t="s">
        <v>36</v>
      </c>
      <c r="GS23" s="105">
        <v>23501820</v>
      </c>
      <c r="GT23" s="105">
        <v>1628</v>
      </c>
      <c r="GU23" s="106">
        <v>0.51</v>
      </c>
      <c r="GV23" s="104">
        <f t="shared" si="36"/>
        <v>23501820</v>
      </c>
      <c r="GX23" s="98" t="s">
        <v>36</v>
      </c>
      <c r="GY23" s="105">
        <v>23738094</v>
      </c>
      <c r="GZ23" s="105">
        <v>1629</v>
      </c>
      <c r="HA23" s="106">
        <v>0.91</v>
      </c>
      <c r="HB23" s="108">
        <f t="shared" si="37"/>
        <v>23738094</v>
      </c>
      <c r="HD23" s="98" t="s">
        <v>36</v>
      </c>
      <c r="HE23" s="105">
        <v>23721083.390000001</v>
      </c>
      <c r="HF23" s="105">
        <v>1635</v>
      </c>
      <c r="HG23" s="106">
        <v>0.86</v>
      </c>
      <c r="HH23" s="108">
        <f t="shared" si="38"/>
        <v>23721083.390000001</v>
      </c>
      <c r="HJ23" s="98" t="s">
        <v>36</v>
      </c>
      <c r="HK23" s="105">
        <v>23436339</v>
      </c>
      <c r="HL23" s="105">
        <v>1635</v>
      </c>
      <c r="HM23" s="106">
        <v>1.08</v>
      </c>
      <c r="HN23" s="108">
        <f t="shared" si="39"/>
        <v>23436339</v>
      </c>
      <c r="HP23" s="98" t="s">
        <v>36</v>
      </c>
      <c r="HQ23" s="105">
        <v>23662963</v>
      </c>
      <c r="HR23" s="105">
        <v>1639</v>
      </c>
      <c r="HS23" s="106">
        <v>1.31</v>
      </c>
      <c r="HT23" s="108">
        <f t="shared" si="40"/>
        <v>23662963</v>
      </c>
      <c r="HV23" s="98" t="s">
        <v>36</v>
      </c>
      <c r="HW23" s="105">
        <v>23760735</v>
      </c>
      <c r="HX23" s="105">
        <v>1640</v>
      </c>
      <c r="HY23" s="106">
        <v>0.76</v>
      </c>
      <c r="HZ23" s="108">
        <f t="shared" si="41"/>
        <v>23760735</v>
      </c>
      <c r="IB23" s="98" t="s">
        <v>36</v>
      </c>
      <c r="IC23" s="105">
        <v>23673328</v>
      </c>
      <c r="ID23" s="105">
        <v>1635</v>
      </c>
      <c r="IE23" s="106">
        <v>0.87</v>
      </c>
      <c r="IF23" s="109">
        <f t="shared" si="42"/>
        <v>23673328</v>
      </c>
      <c r="IH23" s="98" t="s">
        <v>36</v>
      </c>
      <c r="II23" s="105">
        <v>23884811</v>
      </c>
      <c r="IJ23" s="105">
        <v>1630</v>
      </c>
      <c r="IK23" s="106">
        <v>1.05</v>
      </c>
      <c r="IL23" s="108">
        <f t="shared" si="43"/>
        <v>23884811</v>
      </c>
      <c r="IN23" s="98" t="s">
        <v>36</v>
      </c>
      <c r="IO23" s="105">
        <v>24190553</v>
      </c>
      <c r="IP23" s="105">
        <v>1628</v>
      </c>
      <c r="IQ23" s="106">
        <v>1.05</v>
      </c>
      <c r="IR23" s="108">
        <f t="shared" si="44"/>
        <v>24190553</v>
      </c>
      <c r="IT23" s="98" t="s">
        <v>36</v>
      </c>
      <c r="IU23" s="105">
        <v>24323845</v>
      </c>
      <c r="IV23" s="105">
        <v>1637</v>
      </c>
      <c r="IW23" s="106">
        <v>1.1000000000000001</v>
      </c>
      <c r="IX23" s="108">
        <f t="shared" si="45"/>
        <v>24323845</v>
      </c>
      <c r="IZ23" s="98" t="s">
        <v>36</v>
      </c>
      <c r="JA23" s="105">
        <v>24483484</v>
      </c>
      <c r="JB23" s="105">
        <v>1640</v>
      </c>
      <c r="JC23" s="106">
        <v>1.62</v>
      </c>
      <c r="JD23" s="108">
        <f t="shared" si="46"/>
        <v>24483484</v>
      </c>
      <c r="JF23" s="98" t="s">
        <v>36</v>
      </c>
      <c r="JG23" s="105">
        <v>24442894</v>
      </c>
      <c r="JH23" s="105">
        <v>1639</v>
      </c>
      <c r="JI23" s="106">
        <v>1.49</v>
      </c>
      <c r="JJ23" s="108">
        <f t="shared" si="47"/>
        <v>24442894</v>
      </c>
      <c r="JL23" s="98" t="s">
        <v>36</v>
      </c>
      <c r="JM23" s="105">
        <v>24395331</v>
      </c>
      <c r="JN23" s="105">
        <v>1641</v>
      </c>
      <c r="JO23" s="106">
        <v>1.27</v>
      </c>
      <c r="JP23" s="108">
        <f t="shared" si="48"/>
        <v>24395331</v>
      </c>
      <c r="JR23" s="98" t="s">
        <v>36</v>
      </c>
      <c r="JS23" s="105">
        <v>24268152</v>
      </c>
      <c r="JT23" s="105">
        <v>1646</v>
      </c>
      <c r="JU23" s="106">
        <v>1.1399999999999999</v>
      </c>
      <c r="JV23" s="108">
        <f t="shared" si="49"/>
        <v>24268152</v>
      </c>
      <c r="JX23" s="98" t="s">
        <v>36</v>
      </c>
      <c r="JY23" s="105">
        <v>24107693</v>
      </c>
      <c r="JZ23" s="105">
        <v>1651</v>
      </c>
      <c r="KA23" s="106">
        <v>1.74</v>
      </c>
      <c r="KB23" s="108">
        <f t="shared" si="50"/>
        <v>24107693</v>
      </c>
      <c r="KD23" s="98" t="s">
        <v>36</v>
      </c>
      <c r="KE23" s="105">
        <v>24128213</v>
      </c>
      <c r="KF23" s="105">
        <v>1652</v>
      </c>
      <c r="KG23" s="106">
        <v>1.58</v>
      </c>
      <c r="KH23" s="108">
        <f t="shared" si="51"/>
        <v>24128213</v>
      </c>
      <c r="KJ23" s="98" t="s">
        <v>36</v>
      </c>
      <c r="KK23" s="105">
        <v>23911392</v>
      </c>
      <c r="KL23" s="105">
        <v>1651</v>
      </c>
      <c r="KM23" s="106">
        <v>2.42</v>
      </c>
      <c r="KN23" s="108">
        <f t="shared" si="56"/>
        <v>23911392</v>
      </c>
      <c r="KP23" s="98" t="s">
        <v>36</v>
      </c>
      <c r="KQ23" s="105">
        <v>23614991</v>
      </c>
      <c r="KR23" s="105">
        <v>1667</v>
      </c>
      <c r="KS23" s="106">
        <v>2.04</v>
      </c>
      <c r="KT23" s="108">
        <f t="shared" si="52"/>
        <v>23614991</v>
      </c>
      <c r="KV23" s="98" t="s">
        <v>36</v>
      </c>
      <c r="KW23" s="105">
        <v>22594321</v>
      </c>
      <c r="KX23" s="105">
        <v>1673</v>
      </c>
      <c r="KY23" s="106">
        <v>2.1</v>
      </c>
      <c r="KZ23" s="108">
        <f t="shared" si="96"/>
        <v>22594321</v>
      </c>
      <c r="LB23" s="98" t="s">
        <v>36</v>
      </c>
      <c r="LC23" s="105">
        <v>22908158</v>
      </c>
      <c r="LD23" s="105">
        <v>1690</v>
      </c>
      <c r="LE23" s="106">
        <v>1.81</v>
      </c>
      <c r="LF23" s="108">
        <f t="shared" si="54"/>
        <v>22908158</v>
      </c>
      <c r="LH23" s="98" t="s">
        <v>36</v>
      </c>
      <c r="LI23" s="105">
        <v>23210826</v>
      </c>
      <c r="LJ23" s="105">
        <v>1702</v>
      </c>
      <c r="LK23" s="106">
        <v>2.34</v>
      </c>
      <c r="LL23" s="108">
        <f t="shared" si="57"/>
        <v>23210826</v>
      </c>
      <c r="LN23" s="98" t="s">
        <v>36</v>
      </c>
      <c r="LO23" s="105">
        <v>23392313</v>
      </c>
      <c r="LP23" s="105">
        <v>1721</v>
      </c>
      <c r="LQ23" s="106">
        <v>1.65</v>
      </c>
      <c r="LR23" s="108">
        <f t="shared" si="98"/>
        <v>23392313</v>
      </c>
      <c r="LT23" s="98" t="s">
        <v>36</v>
      </c>
      <c r="LU23" s="105">
        <v>24693978</v>
      </c>
      <c r="LV23" s="105">
        <v>1743</v>
      </c>
      <c r="LW23" s="106">
        <v>1.38</v>
      </c>
      <c r="LX23" s="108">
        <f t="shared" si="99"/>
        <v>24693978</v>
      </c>
      <c r="LZ23" s="98" t="s">
        <v>36</v>
      </c>
      <c r="MA23" s="105">
        <v>24997348</v>
      </c>
      <c r="MB23" s="105">
        <v>1753</v>
      </c>
      <c r="MC23" s="106">
        <v>1.34</v>
      </c>
      <c r="MD23" s="108">
        <f t="shared" si="100"/>
        <v>24997348</v>
      </c>
      <c r="MF23" s="98" t="s">
        <v>36</v>
      </c>
      <c r="MG23" s="105">
        <v>25293408</v>
      </c>
      <c r="MH23" s="105">
        <v>1772</v>
      </c>
      <c r="MI23" s="106">
        <v>1.22</v>
      </c>
      <c r="MJ23" s="108">
        <f t="shared" si="101"/>
        <v>25293408</v>
      </c>
      <c r="ML23" s="98" t="s">
        <v>36</v>
      </c>
      <c r="MM23" s="105">
        <v>25393226</v>
      </c>
      <c r="MN23" s="105">
        <v>1787</v>
      </c>
      <c r="MO23" s="106">
        <v>1.29</v>
      </c>
      <c r="MP23" s="108">
        <f t="shared" si="102"/>
        <v>25393226</v>
      </c>
      <c r="MR23" s="98" t="s">
        <v>36</v>
      </c>
      <c r="MS23" s="105">
        <v>25755057</v>
      </c>
      <c r="MT23" s="105">
        <v>1813</v>
      </c>
      <c r="MU23" s="106">
        <v>1.2</v>
      </c>
      <c r="MV23" s="108">
        <f t="shared" si="136"/>
        <v>25755057</v>
      </c>
      <c r="MX23" s="98" t="s">
        <v>36</v>
      </c>
      <c r="MY23" s="105">
        <v>26189306</v>
      </c>
      <c r="MZ23" s="105">
        <v>1834</v>
      </c>
      <c r="NA23" s="106">
        <v>0.94</v>
      </c>
      <c r="NB23" s="108">
        <f t="shared" si="137"/>
        <v>26189306</v>
      </c>
      <c r="ND23" s="98" t="s">
        <v>36</v>
      </c>
      <c r="NE23" s="105">
        <v>26671194</v>
      </c>
      <c r="NF23" s="105">
        <v>1851</v>
      </c>
      <c r="NG23" s="106">
        <v>1.1000000000000001</v>
      </c>
      <c r="NH23" s="108">
        <f t="shared" si="138"/>
        <v>26671194</v>
      </c>
      <c r="NJ23" s="98" t="s">
        <v>36</v>
      </c>
      <c r="NK23" s="105">
        <v>26875512</v>
      </c>
      <c r="NL23" s="105">
        <v>1862</v>
      </c>
      <c r="NM23" s="106">
        <v>1.1200000000000001</v>
      </c>
      <c r="NN23" s="108">
        <f t="shared" si="139"/>
        <v>26875512</v>
      </c>
      <c r="NP23" s="98" t="s">
        <v>36</v>
      </c>
      <c r="NQ23" s="105">
        <v>27565994</v>
      </c>
      <c r="NR23" s="105">
        <v>1884</v>
      </c>
      <c r="NS23" s="106">
        <v>1.0900000000000001</v>
      </c>
      <c r="NT23" s="108">
        <f t="shared" si="140"/>
        <v>27565994</v>
      </c>
      <c r="NV23" s="98" t="s">
        <v>36</v>
      </c>
      <c r="NW23" s="105">
        <v>27833700</v>
      </c>
      <c r="NX23" s="105">
        <v>1897</v>
      </c>
      <c r="NY23" s="106">
        <v>1.58</v>
      </c>
      <c r="NZ23" s="108">
        <f t="shared" si="141"/>
        <v>27833700</v>
      </c>
      <c r="OB23" s="98" t="s">
        <v>36</v>
      </c>
      <c r="OC23" s="105">
        <v>29047894</v>
      </c>
      <c r="OD23" s="105">
        <v>1912</v>
      </c>
      <c r="OE23" s="106">
        <v>1.43</v>
      </c>
      <c r="OF23" s="108">
        <f t="shared" si="142"/>
        <v>29047894</v>
      </c>
      <c r="OH23" s="98" t="s">
        <v>36</v>
      </c>
      <c r="OI23" s="105">
        <v>29446153</v>
      </c>
      <c r="OJ23" s="105">
        <v>1929</v>
      </c>
      <c r="OK23" s="106">
        <v>1.84</v>
      </c>
      <c r="OL23" s="108">
        <f t="shared" si="143"/>
        <v>29446153</v>
      </c>
      <c r="ON23" s="98" t="s">
        <v>36</v>
      </c>
      <c r="OO23" s="105">
        <v>29919599</v>
      </c>
      <c r="OP23" s="105">
        <v>1950</v>
      </c>
      <c r="OQ23" s="106">
        <v>1.32</v>
      </c>
      <c r="OR23" s="108">
        <f t="shared" si="144"/>
        <v>29919599</v>
      </c>
      <c r="OT23" s="98" t="s">
        <v>36</v>
      </c>
      <c r="OU23" s="105">
        <v>31037242</v>
      </c>
      <c r="OV23" s="105">
        <v>1976</v>
      </c>
      <c r="OW23" s="106">
        <v>1.3</v>
      </c>
      <c r="OX23" s="108">
        <f t="shared" si="145"/>
        <v>31037242</v>
      </c>
      <c r="OZ23" s="98" t="s">
        <v>36</v>
      </c>
      <c r="PA23" s="105">
        <v>31707161</v>
      </c>
      <c r="PB23" s="105">
        <v>2002</v>
      </c>
      <c r="PC23" s="106">
        <v>1.27</v>
      </c>
      <c r="PD23" s="108">
        <f t="shared" si="146"/>
        <v>31707161</v>
      </c>
      <c r="PF23" s="98" t="s">
        <v>36</v>
      </c>
      <c r="PG23" s="105">
        <v>32740980</v>
      </c>
      <c r="PH23" s="105">
        <v>2053</v>
      </c>
      <c r="PI23" s="106">
        <v>1.06</v>
      </c>
      <c r="PJ23" s="108">
        <f t="shared" si="147"/>
        <v>32740980</v>
      </c>
      <c r="PL23" s="98" t="s">
        <v>36</v>
      </c>
      <c r="PM23" s="105">
        <v>33341743</v>
      </c>
      <c r="PN23" s="105">
        <v>2080</v>
      </c>
      <c r="PO23" s="106">
        <v>1.1299999999999999</v>
      </c>
      <c r="PP23" s="108">
        <f t="shared" si="148"/>
        <v>33341743</v>
      </c>
      <c r="PR23" s="98" t="s">
        <v>36</v>
      </c>
      <c r="PS23" s="105">
        <v>34023588</v>
      </c>
      <c r="PT23" s="105">
        <v>2107</v>
      </c>
      <c r="PU23" s="106">
        <v>1.03</v>
      </c>
      <c r="PV23" s="108">
        <f t="shared" si="149"/>
        <v>34023588</v>
      </c>
      <c r="PX23" s="98" t="s">
        <v>36</v>
      </c>
      <c r="PY23" s="105">
        <v>34598809</v>
      </c>
      <c r="PZ23" s="105">
        <v>2130</v>
      </c>
      <c r="QA23" s="106">
        <v>1.04</v>
      </c>
      <c r="QB23" s="108">
        <f t="shared" si="150"/>
        <v>34598809</v>
      </c>
      <c r="QD23" s="98" t="s">
        <v>36</v>
      </c>
      <c r="QE23" s="105">
        <v>35030147</v>
      </c>
      <c r="QF23" s="105">
        <v>2142</v>
      </c>
      <c r="QG23" s="106">
        <v>0.74</v>
      </c>
      <c r="QH23" s="108">
        <f t="shared" si="151"/>
        <v>35030147</v>
      </c>
      <c r="QJ23" s="98" t="s">
        <v>36</v>
      </c>
      <c r="QK23" s="105">
        <v>35537793</v>
      </c>
      <c r="QL23" s="105">
        <v>2174</v>
      </c>
      <c r="QM23" s="106">
        <v>0.74</v>
      </c>
      <c r="QN23" s="108">
        <f t="shared" si="152"/>
        <v>35537793</v>
      </c>
      <c r="QP23" s="98" t="s">
        <v>36</v>
      </c>
      <c r="QQ23" s="105">
        <v>36293929</v>
      </c>
      <c r="QR23" s="105">
        <v>2200</v>
      </c>
      <c r="QS23" s="106">
        <v>0.71</v>
      </c>
      <c r="QT23" s="108">
        <f t="shared" si="153"/>
        <v>36293929</v>
      </c>
      <c r="QV23" s="98" t="s">
        <v>36</v>
      </c>
      <c r="QW23" s="105">
        <v>36838171</v>
      </c>
      <c r="QX23" s="105">
        <v>2222</v>
      </c>
      <c r="QY23" s="106">
        <v>0.93</v>
      </c>
      <c r="QZ23" s="108">
        <f t="shared" si="154"/>
        <v>36838171</v>
      </c>
      <c r="RB23" s="98" t="s">
        <v>36</v>
      </c>
      <c r="RC23" s="105">
        <v>37654996</v>
      </c>
      <c r="RD23" s="105">
        <v>2247</v>
      </c>
      <c r="RE23" s="106">
        <v>0.74</v>
      </c>
      <c r="RF23" s="108">
        <f t="shared" si="155"/>
        <v>37654996</v>
      </c>
      <c r="RH23" s="98" t="s">
        <v>36</v>
      </c>
      <c r="RI23" s="105">
        <v>37976723</v>
      </c>
      <c r="RJ23" s="105">
        <v>2263</v>
      </c>
      <c r="RK23" s="106">
        <v>1.1399999999999999</v>
      </c>
      <c r="RL23" s="108">
        <f t="shared" si="156"/>
        <v>37976723</v>
      </c>
      <c r="RN23" s="98" t="s">
        <v>36</v>
      </c>
      <c r="RO23" s="105">
        <v>39224171</v>
      </c>
      <c r="RP23" s="105">
        <v>2290</v>
      </c>
      <c r="RQ23" s="106">
        <v>0.79</v>
      </c>
      <c r="RR23" s="108">
        <f t="shared" si="157"/>
        <v>39224171</v>
      </c>
      <c r="RT23" s="98" t="s">
        <v>36</v>
      </c>
      <c r="RU23" s="105">
        <v>38130156</v>
      </c>
      <c r="RV23" s="105">
        <v>2311</v>
      </c>
      <c r="RW23" s="106">
        <v>0.73</v>
      </c>
      <c r="RX23" s="108">
        <f t="shared" si="158"/>
        <v>38130156</v>
      </c>
      <c r="RZ23" s="98" t="s">
        <v>36</v>
      </c>
      <c r="SA23" s="105">
        <v>38445295</v>
      </c>
      <c r="SB23" s="105">
        <v>2328</v>
      </c>
      <c r="SC23" s="106">
        <v>0.62</v>
      </c>
      <c r="SD23" s="108">
        <f t="shared" si="159"/>
        <v>38445295</v>
      </c>
      <c r="SF23" s="98" t="s">
        <v>36</v>
      </c>
      <c r="SG23" s="105">
        <v>38374569</v>
      </c>
      <c r="SH23" s="105">
        <v>2341</v>
      </c>
      <c r="SI23" s="106">
        <v>0.76</v>
      </c>
      <c r="SJ23" s="108">
        <f t="shared" si="160"/>
        <v>38374569</v>
      </c>
      <c r="SL23" s="98" t="s">
        <v>36</v>
      </c>
      <c r="SM23" s="105">
        <v>38224884</v>
      </c>
      <c r="SN23" s="105">
        <v>2361</v>
      </c>
      <c r="SO23" s="106">
        <v>0.78</v>
      </c>
      <c r="SP23" s="108">
        <f t="shared" si="161"/>
        <v>38224884</v>
      </c>
      <c r="SR23" s="98" t="s">
        <v>36</v>
      </c>
      <c r="SS23" s="105">
        <v>38401981</v>
      </c>
      <c r="ST23" s="105">
        <v>2381</v>
      </c>
      <c r="SU23" s="106">
        <v>0.82</v>
      </c>
      <c r="SV23" s="108">
        <f t="shared" si="162"/>
        <v>38401981</v>
      </c>
      <c r="SX23" s="98" t="s">
        <v>36</v>
      </c>
      <c r="SY23" s="105">
        <v>39033870</v>
      </c>
      <c r="SZ23" s="105">
        <v>2396</v>
      </c>
      <c r="TA23" s="106">
        <v>0.62</v>
      </c>
      <c r="TB23" s="108">
        <f t="shared" si="163"/>
        <v>39033870</v>
      </c>
      <c r="TD23" s="98" t="s">
        <v>36</v>
      </c>
      <c r="TE23" s="105">
        <v>39688242.659999996</v>
      </c>
      <c r="TF23" s="105">
        <v>2414</v>
      </c>
      <c r="TG23" s="106">
        <v>0.75</v>
      </c>
      <c r="TH23" s="108">
        <f t="shared" si="164"/>
        <v>39688242.659999996</v>
      </c>
      <c r="TJ23" s="98" t="s">
        <v>36</v>
      </c>
      <c r="TK23" s="105">
        <v>39513345.850000001</v>
      </c>
      <c r="TL23" s="105">
        <v>2439</v>
      </c>
      <c r="TM23" s="106">
        <v>0.53</v>
      </c>
      <c r="TN23" s="108">
        <f t="shared" si="165"/>
        <v>39513345.850000001</v>
      </c>
      <c r="TP23" s="98" t="s">
        <v>36</v>
      </c>
      <c r="TQ23" s="105">
        <v>39478230.200000003</v>
      </c>
      <c r="TR23" s="105">
        <v>2451</v>
      </c>
      <c r="TS23" s="106">
        <v>0.34</v>
      </c>
      <c r="TT23" s="108">
        <f t="shared" si="166"/>
        <v>39478230.200000003</v>
      </c>
      <c r="TV23" s="98" t="s">
        <v>36</v>
      </c>
      <c r="TW23" s="105">
        <v>39591578.149999999</v>
      </c>
      <c r="TX23" s="105">
        <v>2463</v>
      </c>
      <c r="TY23" s="106">
        <v>0.48</v>
      </c>
      <c r="TZ23" s="108">
        <f t="shared" si="167"/>
        <v>39591578.149999999</v>
      </c>
      <c r="UB23" s="98" t="s">
        <v>36</v>
      </c>
      <c r="UC23" s="105">
        <v>39423243.149999999</v>
      </c>
      <c r="UD23" s="105">
        <v>2468</v>
      </c>
      <c r="UE23" s="106">
        <v>6.7000000000000002E-3</v>
      </c>
      <c r="UF23" s="108">
        <f t="shared" si="168"/>
        <v>39423243.149999999</v>
      </c>
    </row>
    <row r="24" spans="1:553" ht="15" customHeight="1" x14ac:dyDescent="0.25">
      <c r="A24" s="76" t="s">
        <v>252</v>
      </c>
      <c r="B24" s="77" t="s">
        <v>14</v>
      </c>
      <c r="C24" s="76" t="s">
        <v>307</v>
      </c>
      <c r="D24" s="78" t="s">
        <v>34</v>
      </c>
      <c r="E24" s="79">
        <v>15137000</v>
      </c>
      <c r="F24" s="79">
        <v>1308</v>
      </c>
      <c r="G24" s="110">
        <v>6.01</v>
      </c>
      <c r="H24" s="79">
        <f t="shared" si="0"/>
        <v>15137000</v>
      </c>
      <c r="I24" s="80" t="s">
        <v>34</v>
      </c>
      <c r="J24" s="81">
        <v>26238364</v>
      </c>
      <c r="K24" s="82">
        <v>1465</v>
      </c>
      <c r="L24" s="83">
        <v>2.06</v>
      </c>
      <c r="M24" s="81">
        <f t="shared" si="1"/>
        <v>26238364</v>
      </c>
      <c r="N24" s="84" t="s">
        <v>34</v>
      </c>
      <c r="O24" s="85">
        <v>31433210</v>
      </c>
      <c r="P24" s="85">
        <v>1529</v>
      </c>
      <c r="Q24" s="85">
        <f t="shared" si="2"/>
        <v>31433210</v>
      </c>
      <c r="R24" s="86"/>
      <c r="S24" s="89" t="s">
        <v>34</v>
      </c>
      <c r="T24" s="120">
        <v>34119658</v>
      </c>
      <c r="U24" s="88">
        <v>1581</v>
      </c>
      <c r="V24" s="88">
        <f t="shared" si="3"/>
        <v>34119658</v>
      </c>
      <c r="W24" s="86"/>
      <c r="X24" s="89" t="s">
        <v>34</v>
      </c>
      <c r="Y24" s="88">
        <v>36611813</v>
      </c>
      <c r="Z24" s="88">
        <v>1616</v>
      </c>
      <c r="AA24" s="88">
        <f t="shared" si="4"/>
        <v>36611813</v>
      </c>
      <c r="AB24" s="86"/>
      <c r="AC24" s="89" t="s">
        <v>34</v>
      </c>
      <c r="AD24" s="88">
        <v>34451014</v>
      </c>
      <c r="AE24" s="88">
        <v>1621</v>
      </c>
      <c r="AF24" s="88">
        <f t="shared" si="5"/>
        <v>34451014</v>
      </c>
      <c r="AG24" s="86"/>
      <c r="AH24" s="90" t="s">
        <v>34</v>
      </c>
      <c r="AI24" s="88">
        <v>33362865</v>
      </c>
      <c r="AJ24" s="88">
        <v>1620</v>
      </c>
      <c r="AK24" s="88">
        <f t="shared" si="6"/>
        <v>33362865</v>
      </c>
      <c r="AL24" s="86"/>
      <c r="AM24" s="89" t="s">
        <v>34</v>
      </c>
      <c r="AN24" s="88">
        <v>29466289</v>
      </c>
      <c r="AO24" s="88">
        <v>1617</v>
      </c>
      <c r="AP24" s="91">
        <v>0.92</v>
      </c>
      <c r="AQ24" s="88">
        <f t="shared" si="7"/>
        <v>29466289</v>
      </c>
      <c r="AR24" s="88"/>
      <c r="AS24" s="89" t="s">
        <v>34</v>
      </c>
      <c r="AT24" s="88">
        <v>28240440</v>
      </c>
      <c r="AU24" s="88">
        <v>1629</v>
      </c>
      <c r="AV24" s="92">
        <v>1.96</v>
      </c>
      <c r="AW24" s="93">
        <f t="shared" si="8"/>
        <v>28240440</v>
      </c>
      <c r="AX24" s="89" t="s">
        <v>34</v>
      </c>
      <c r="AY24" s="88">
        <v>29367860</v>
      </c>
      <c r="AZ24" s="88">
        <v>1644</v>
      </c>
      <c r="BA24" s="94">
        <v>2.95</v>
      </c>
      <c r="BB24" s="93">
        <f t="shared" si="9"/>
        <v>29367860</v>
      </c>
      <c r="BC24" s="89" t="s">
        <v>34</v>
      </c>
      <c r="BD24" s="95">
        <v>29492349.289999999</v>
      </c>
      <c r="BE24" s="94">
        <v>1647</v>
      </c>
      <c r="BF24" s="113">
        <v>1.38</v>
      </c>
      <c r="BG24" s="97">
        <f t="shared" si="55"/>
        <v>29492349.289999999</v>
      </c>
      <c r="BH24" s="98" t="s">
        <v>34</v>
      </c>
      <c r="BI24" s="99">
        <v>26616054.010000002</v>
      </c>
      <c r="BJ24" s="99">
        <v>1651</v>
      </c>
      <c r="BK24" s="100">
        <v>5.13</v>
      </c>
      <c r="BL24" s="101">
        <f t="shared" si="10"/>
        <v>26616054.010000002</v>
      </c>
      <c r="BM24" s="102" t="s">
        <v>34</v>
      </c>
      <c r="BN24" s="99">
        <v>27209147</v>
      </c>
      <c r="BO24" s="99">
        <v>1674</v>
      </c>
      <c r="BP24" s="106">
        <v>1.46</v>
      </c>
      <c r="BQ24" s="104">
        <f t="shared" si="11"/>
        <v>27209147</v>
      </c>
      <c r="BR24" s="102" t="s">
        <v>34</v>
      </c>
      <c r="BS24" s="99">
        <v>28387401</v>
      </c>
      <c r="BT24" s="99">
        <v>1684</v>
      </c>
      <c r="BU24" s="106">
        <v>0.62</v>
      </c>
      <c r="BV24" s="104">
        <f t="shared" si="12"/>
        <v>28387401</v>
      </c>
      <c r="BW24" s="98" t="s">
        <v>34</v>
      </c>
      <c r="BX24" s="105">
        <v>28460190</v>
      </c>
      <c r="BY24" s="105">
        <v>1682</v>
      </c>
      <c r="BZ24" s="106">
        <v>1.23</v>
      </c>
      <c r="CA24" s="104">
        <f t="shared" si="13"/>
        <v>28460190</v>
      </c>
      <c r="CB24" s="98" t="s">
        <v>34</v>
      </c>
      <c r="CC24" s="105">
        <v>26436862</v>
      </c>
      <c r="CD24" s="105">
        <v>1677</v>
      </c>
      <c r="CE24" s="106">
        <v>0.86</v>
      </c>
      <c r="CF24" s="104">
        <f t="shared" si="14"/>
        <v>26436862</v>
      </c>
      <c r="CG24" s="98" t="s">
        <v>34</v>
      </c>
      <c r="CH24" s="105">
        <v>24621267</v>
      </c>
      <c r="CI24" s="105">
        <v>1661</v>
      </c>
      <c r="CJ24" s="106">
        <v>-7.09</v>
      </c>
      <c r="CK24" s="105">
        <f t="shared" si="15"/>
        <v>24621267</v>
      </c>
      <c r="CL24" s="98" t="s">
        <v>34</v>
      </c>
      <c r="CM24" s="105">
        <v>21008090</v>
      </c>
      <c r="CN24" s="105">
        <v>1630</v>
      </c>
      <c r="CO24" s="106">
        <v>7.22</v>
      </c>
      <c r="CP24" s="104">
        <f t="shared" si="16"/>
        <v>21008090</v>
      </c>
      <c r="CQ24" s="98" t="s">
        <v>34</v>
      </c>
      <c r="CR24" s="105">
        <v>19904069</v>
      </c>
      <c r="CS24" s="105">
        <v>1621</v>
      </c>
      <c r="CT24" s="106">
        <v>0.56000000000000005</v>
      </c>
      <c r="CU24" s="104">
        <f t="shared" si="17"/>
        <v>19904069</v>
      </c>
      <c r="CV24" s="1" t="s">
        <v>34</v>
      </c>
      <c r="CW24" s="107">
        <v>19916420.27</v>
      </c>
      <c r="CX24" s="107">
        <v>1614</v>
      </c>
      <c r="CY24" s="18">
        <v>0.47</v>
      </c>
      <c r="CZ24" s="104">
        <f t="shared" si="18"/>
        <v>19916420.27</v>
      </c>
      <c r="DA24" s="105"/>
      <c r="DB24" s="1" t="s">
        <v>34</v>
      </c>
      <c r="DC24" s="107">
        <v>21347646</v>
      </c>
      <c r="DD24" s="107">
        <v>1615</v>
      </c>
      <c r="DE24" s="18">
        <v>3.55</v>
      </c>
      <c r="DF24" s="104">
        <f t="shared" si="19"/>
        <v>21347646</v>
      </c>
      <c r="DG24" s="1" t="s">
        <v>34</v>
      </c>
      <c r="DH24" s="107">
        <v>20936618</v>
      </c>
      <c r="DI24" s="107">
        <v>1624</v>
      </c>
      <c r="DJ24" s="18">
        <v>1.52</v>
      </c>
      <c r="DK24" s="104">
        <f t="shared" si="20"/>
        <v>20936618</v>
      </c>
      <c r="DL24" s="1" t="s">
        <v>34</v>
      </c>
      <c r="DM24" s="107">
        <v>21324561</v>
      </c>
      <c r="DN24" s="107">
        <v>1620</v>
      </c>
      <c r="DO24" s="18">
        <v>0.81</v>
      </c>
      <c r="DP24" s="104">
        <f t="shared" si="21"/>
        <v>21324561</v>
      </c>
      <c r="DQ24" s="1" t="s">
        <v>34</v>
      </c>
      <c r="DR24" s="107">
        <v>20343857</v>
      </c>
      <c r="DS24" s="107">
        <v>1627</v>
      </c>
      <c r="DT24" s="18">
        <v>0.9</v>
      </c>
      <c r="DU24" s="104">
        <f t="shared" si="22"/>
        <v>20343857</v>
      </c>
      <c r="DV24" s="1" t="s">
        <v>34</v>
      </c>
      <c r="DW24" s="107">
        <v>21450786</v>
      </c>
      <c r="DX24" s="107">
        <v>1618</v>
      </c>
      <c r="DY24" s="18">
        <v>0</v>
      </c>
      <c r="DZ24" s="104">
        <f t="shared" si="23"/>
        <v>21450786</v>
      </c>
      <c r="EA24" s="1" t="s">
        <v>34</v>
      </c>
      <c r="EB24" s="107">
        <v>21610472</v>
      </c>
      <c r="EC24" s="107">
        <v>1627</v>
      </c>
      <c r="ED24" s="18">
        <v>1</v>
      </c>
      <c r="EE24" s="104">
        <f t="shared" si="24"/>
        <v>21610472</v>
      </c>
      <c r="EF24" s="1" t="s">
        <v>36</v>
      </c>
      <c r="EG24" s="107">
        <v>20388861</v>
      </c>
      <c r="EH24" s="107">
        <v>1631</v>
      </c>
      <c r="EI24" s="18">
        <v>0.72</v>
      </c>
      <c r="EJ24" s="104">
        <f t="shared" si="25"/>
        <v>20388861</v>
      </c>
      <c r="EK24" s="1" t="s">
        <v>36</v>
      </c>
      <c r="EL24" s="107">
        <v>20197079</v>
      </c>
      <c r="EM24" s="107">
        <v>1594</v>
      </c>
      <c r="EN24" s="18">
        <v>1.44</v>
      </c>
      <c r="EO24" s="104">
        <f t="shared" si="26"/>
        <v>20197079</v>
      </c>
      <c r="EP24" s="1" t="s">
        <v>36</v>
      </c>
      <c r="EQ24" s="107">
        <v>20092007</v>
      </c>
      <c r="ER24" s="107">
        <v>1609</v>
      </c>
      <c r="ES24" s="18">
        <v>0.36</v>
      </c>
      <c r="ET24" s="104">
        <f t="shared" si="27"/>
        <v>20092007</v>
      </c>
      <c r="EV24" s="98" t="s">
        <v>36</v>
      </c>
      <c r="EW24" s="105">
        <v>20729899</v>
      </c>
      <c r="EX24" s="105">
        <v>1590</v>
      </c>
      <c r="EY24" s="106">
        <v>0.63</v>
      </c>
      <c r="EZ24" s="104">
        <f t="shared" si="28"/>
        <v>20729899</v>
      </c>
      <c r="FB24" s="98" t="s">
        <v>36</v>
      </c>
      <c r="FC24" s="105">
        <v>19592838</v>
      </c>
      <c r="FD24" s="105">
        <v>1608</v>
      </c>
      <c r="FE24" s="106">
        <v>0.08</v>
      </c>
      <c r="FF24" s="104">
        <f t="shared" si="29"/>
        <v>19592838</v>
      </c>
      <c r="FH24" s="98" t="s">
        <v>36</v>
      </c>
      <c r="FI24" s="105">
        <v>20914907</v>
      </c>
      <c r="FJ24" s="105">
        <v>1625</v>
      </c>
      <c r="FK24" s="106">
        <v>0.66</v>
      </c>
      <c r="FL24" s="104">
        <f t="shared" si="30"/>
        <v>20914907</v>
      </c>
      <c r="FN24" s="98" t="s">
        <v>36</v>
      </c>
      <c r="FO24" s="105">
        <v>20935942</v>
      </c>
      <c r="FP24" s="105">
        <v>1626</v>
      </c>
      <c r="FQ24" s="106">
        <v>2.82</v>
      </c>
      <c r="FR24" s="104">
        <f t="shared" si="31"/>
        <v>20935942</v>
      </c>
      <c r="FT24" s="98" t="s">
        <v>36</v>
      </c>
      <c r="FU24" s="105">
        <v>21062772</v>
      </c>
      <c r="FV24" s="105">
        <v>1637</v>
      </c>
      <c r="FW24" s="106">
        <v>0.48</v>
      </c>
      <c r="FX24" s="104">
        <f t="shared" si="32"/>
        <v>21062772</v>
      </c>
      <c r="FZ24" s="98" t="s">
        <v>36</v>
      </c>
      <c r="GA24" s="105">
        <v>22284714</v>
      </c>
      <c r="GB24" s="105">
        <v>1651</v>
      </c>
      <c r="GC24" s="106">
        <v>1.91</v>
      </c>
      <c r="GD24" s="104">
        <f t="shared" si="33"/>
        <v>22284714</v>
      </c>
      <c r="GF24" s="98" t="s">
        <v>36</v>
      </c>
      <c r="GG24" s="105">
        <v>22640702</v>
      </c>
      <c r="GH24" s="105">
        <v>1663</v>
      </c>
      <c r="GI24" s="106">
        <v>2.31</v>
      </c>
      <c r="GJ24" s="104">
        <f t="shared" si="34"/>
        <v>22640702</v>
      </c>
      <c r="GL24" s="98" t="s">
        <v>36</v>
      </c>
      <c r="GM24" s="105">
        <v>25149477</v>
      </c>
      <c r="GN24" s="105">
        <v>1669</v>
      </c>
      <c r="GO24" s="106">
        <v>0.46</v>
      </c>
      <c r="GP24" s="104">
        <f t="shared" si="35"/>
        <v>25149477</v>
      </c>
      <c r="GR24" s="98" t="s">
        <v>36</v>
      </c>
      <c r="GS24" s="105">
        <v>23851837</v>
      </c>
      <c r="GT24" s="105">
        <v>1671</v>
      </c>
      <c r="GU24" s="106">
        <v>-6.36</v>
      </c>
      <c r="GV24" s="104">
        <f t="shared" si="36"/>
        <v>23851837</v>
      </c>
      <c r="GX24" s="98" t="s">
        <v>36</v>
      </c>
      <c r="GY24" s="105">
        <v>23946571</v>
      </c>
      <c r="GZ24" s="105">
        <v>1677</v>
      </c>
      <c r="HA24" s="106">
        <v>3.12</v>
      </c>
      <c r="HB24" s="108">
        <f t="shared" si="37"/>
        <v>23946571</v>
      </c>
      <c r="HD24" s="98" t="s">
        <v>36</v>
      </c>
      <c r="HE24" s="105">
        <v>22895170.300000001</v>
      </c>
      <c r="HF24" s="105">
        <v>1681</v>
      </c>
      <c r="HG24" s="106">
        <v>3.29</v>
      </c>
      <c r="HH24" s="108">
        <f t="shared" si="38"/>
        <v>22895170.300000001</v>
      </c>
      <c r="HJ24" s="98" t="s">
        <v>36</v>
      </c>
      <c r="HK24" s="105">
        <v>24273714</v>
      </c>
      <c r="HL24" s="105">
        <v>1688</v>
      </c>
      <c r="HM24" s="106">
        <v>0.61</v>
      </c>
      <c r="HN24" s="108">
        <f t="shared" si="39"/>
        <v>24273714</v>
      </c>
      <c r="HP24" s="98" t="s">
        <v>36</v>
      </c>
      <c r="HQ24" s="105">
        <v>24109648</v>
      </c>
      <c r="HR24" s="105">
        <v>1605</v>
      </c>
      <c r="HS24" s="106">
        <v>5.79</v>
      </c>
      <c r="HT24" s="108">
        <f t="shared" si="40"/>
        <v>24109648</v>
      </c>
      <c r="HV24" s="98" t="s">
        <v>36</v>
      </c>
      <c r="HW24" s="105">
        <v>23083040</v>
      </c>
      <c r="HX24" s="105">
        <v>1609</v>
      </c>
      <c r="HY24" s="106">
        <v>0.84</v>
      </c>
      <c r="HZ24" s="108">
        <f t="shared" si="41"/>
        <v>23083040</v>
      </c>
      <c r="IB24" s="98" t="s">
        <v>36</v>
      </c>
      <c r="IC24" s="105">
        <v>23592683</v>
      </c>
      <c r="ID24" s="105">
        <v>1619</v>
      </c>
      <c r="IE24" s="106">
        <v>2.5099999999999998</v>
      </c>
      <c r="IF24" s="109">
        <f t="shared" si="42"/>
        <v>23592683</v>
      </c>
      <c r="IH24" s="98" t="s">
        <v>36</v>
      </c>
      <c r="II24" s="105">
        <v>24883333</v>
      </c>
      <c r="IJ24" s="105">
        <v>1632</v>
      </c>
      <c r="IK24" s="106">
        <v>0.45</v>
      </c>
      <c r="IL24" s="108">
        <f t="shared" si="43"/>
        <v>24883333</v>
      </c>
      <c r="IN24" s="98" t="s">
        <v>36</v>
      </c>
      <c r="IO24" s="105">
        <v>25395139</v>
      </c>
      <c r="IP24" s="105">
        <v>1651</v>
      </c>
      <c r="IQ24" s="106">
        <v>5.37</v>
      </c>
      <c r="IR24" s="108">
        <f t="shared" si="44"/>
        <v>25395139</v>
      </c>
      <c r="IT24" s="98" t="s">
        <v>36</v>
      </c>
      <c r="IU24" s="105">
        <v>25430998</v>
      </c>
      <c r="IV24" s="105">
        <v>1665</v>
      </c>
      <c r="IW24" s="106">
        <v>2.25</v>
      </c>
      <c r="IX24" s="108">
        <f t="shared" si="45"/>
        <v>25430998</v>
      </c>
      <c r="IZ24" s="98" t="s">
        <v>36</v>
      </c>
      <c r="JA24" s="105">
        <v>25635239</v>
      </c>
      <c r="JB24" s="105">
        <v>1691</v>
      </c>
      <c r="JC24" s="106">
        <v>5.64</v>
      </c>
      <c r="JD24" s="108">
        <f t="shared" si="46"/>
        <v>25635239</v>
      </c>
      <c r="JF24" s="98" t="s">
        <v>36</v>
      </c>
      <c r="JG24" s="105">
        <v>26702533</v>
      </c>
      <c r="JH24" s="105">
        <v>1720</v>
      </c>
      <c r="JI24" s="106">
        <v>3.86</v>
      </c>
      <c r="JJ24" s="108">
        <f t="shared" si="47"/>
        <v>26702533</v>
      </c>
      <c r="JL24" s="98" t="s">
        <v>36</v>
      </c>
      <c r="JM24" s="105">
        <v>27724877</v>
      </c>
      <c r="JN24" s="105">
        <v>1764</v>
      </c>
      <c r="JO24" s="106">
        <v>1.1100000000000001</v>
      </c>
      <c r="JP24" s="108">
        <f t="shared" si="48"/>
        <v>27724877</v>
      </c>
      <c r="JR24" s="98" t="s">
        <v>36</v>
      </c>
      <c r="JS24" s="105">
        <v>27735863</v>
      </c>
      <c r="JT24" s="105">
        <v>1783</v>
      </c>
      <c r="JU24" s="106">
        <v>0.87</v>
      </c>
      <c r="JV24" s="108">
        <f t="shared" si="49"/>
        <v>27735863</v>
      </c>
      <c r="JX24" s="98" t="s">
        <v>41</v>
      </c>
      <c r="JY24" s="105">
        <v>29166645</v>
      </c>
      <c r="JZ24" s="105">
        <v>1808</v>
      </c>
      <c r="KA24" s="106">
        <v>1.81</v>
      </c>
      <c r="KB24" s="108">
        <f t="shared" si="50"/>
        <v>29166645</v>
      </c>
      <c r="KD24" s="98" t="s">
        <v>41</v>
      </c>
      <c r="KE24" s="105">
        <v>29557147</v>
      </c>
      <c r="KF24" s="105">
        <v>1818</v>
      </c>
      <c r="KG24" s="106">
        <v>-0.77</v>
      </c>
      <c r="KH24" s="108">
        <f t="shared" si="51"/>
        <v>29557147</v>
      </c>
      <c r="KJ24" s="98" t="s">
        <v>41</v>
      </c>
      <c r="KK24" s="105">
        <v>28296228</v>
      </c>
      <c r="KL24" s="105">
        <v>1836</v>
      </c>
      <c r="KM24" s="106">
        <v>1.77</v>
      </c>
      <c r="KN24" s="108">
        <f t="shared" si="56"/>
        <v>28296228</v>
      </c>
      <c r="KP24" s="98" t="s">
        <v>41</v>
      </c>
      <c r="KQ24" s="105">
        <v>29537688</v>
      </c>
      <c r="KR24" s="105">
        <v>1856</v>
      </c>
      <c r="KS24" s="106">
        <v>1.2</v>
      </c>
      <c r="KT24" s="108">
        <f t="shared" si="52"/>
        <v>29537688</v>
      </c>
      <c r="KV24" s="98" t="s">
        <v>41</v>
      </c>
      <c r="KW24" s="105">
        <v>30089185</v>
      </c>
      <c r="KX24" s="105">
        <v>1862</v>
      </c>
      <c r="KY24" s="106">
        <v>0.77</v>
      </c>
      <c r="KZ24" s="108">
        <f t="shared" si="96"/>
        <v>30089185</v>
      </c>
      <c r="LB24" s="98" t="s">
        <v>41</v>
      </c>
      <c r="LC24" s="105">
        <v>30623334</v>
      </c>
      <c r="LD24" s="105">
        <v>1866</v>
      </c>
      <c r="LE24" s="106">
        <v>1.08</v>
      </c>
      <c r="LF24" s="108">
        <f t="shared" si="54"/>
        <v>30623334</v>
      </c>
      <c r="LH24" s="98" t="s">
        <v>41</v>
      </c>
      <c r="LI24" s="105">
        <v>30025519</v>
      </c>
      <c r="LJ24" s="105">
        <v>1868</v>
      </c>
      <c r="LK24" s="106">
        <v>1.87</v>
      </c>
      <c r="LL24" s="108">
        <f t="shared" si="57"/>
        <v>30025519</v>
      </c>
      <c r="LN24" s="98" t="s">
        <v>41</v>
      </c>
      <c r="LO24" s="105">
        <v>30180948</v>
      </c>
      <c r="LP24" s="105">
        <v>1868</v>
      </c>
      <c r="LQ24" s="106">
        <v>0.31</v>
      </c>
      <c r="LR24" s="108">
        <f t="shared" si="98"/>
        <v>30180948</v>
      </c>
      <c r="LT24" s="98" t="s">
        <v>41</v>
      </c>
      <c r="LU24" s="105">
        <v>27349732</v>
      </c>
      <c r="LV24" s="105">
        <v>1869</v>
      </c>
      <c r="LW24" s="106">
        <v>0.59</v>
      </c>
      <c r="LX24" s="108">
        <f t="shared" si="99"/>
        <v>27349732</v>
      </c>
      <c r="LZ24" s="98" t="s">
        <v>41</v>
      </c>
      <c r="MA24" s="105">
        <v>27103903</v>
      </c>
      <c r="MB24" s="105">
        <v>1864</v>
      </c>
      <c r="MC24" s="106">
        <v>4.67</v>
      </c>
      <c r="MD24" s="108">
        <f t="shared" si="100"/>
        <v>27103903</v>
      </c>
      <c r="MF24" s="98" t="s">
        <v>41</v>
      </c>
      <c r="MG24" s="105">
        <v>31437535</v>
      </c>
      <c r="MH24" s="105">
        <v>1873</v>
      </c>
      <c r="MI24" s="106">
        <v>-0.85</v>
      </c>
      <c r="MJ24" s="108">
        <f t="shared" si="101"/>
        <v>31437535</v>
      </c>
      <c r="ML24" s="98" t="s">
        <v>41</v>
      </c>
      <c r="MM24" s="105">
        <v>30369382</v>
      </c>
      <c r="MN24" s="105">
        <v>1865</v>
      </c>
      <c r="MO24" s="106">
        <v>0.7</v>
      </c>
      <c r="MP24" s="108">
        <f t="shared" si="102"/>
        <v>30369382</v>
      </c>
      <c r="MR24" s="98" t="s">
        <v>41</v>
      </c>
      <c r="MS24" s="105">
        <v>30083477</v>
      </c>
      <c r="MT24" s="105">
        <v>1866</v>
      </c>
      <c r="MU24" s="106">
        <v>-1.1200000000000001</v>
      </c>
      <c r="MV24" s="108">
        <f t="shared" si="136"/>
        <v>30083477</v>
      </c>
      <c r="MX24" s="98" t="s">
        <v>41</v>
      </c>
      <c r="MY24" s="105">
        <v>26783880</v>
      </c>
      <c r="MZ24" s="105">
        <v>1857</v>
      </c>
      <c r="NA24" s="106">
        <v>0.13</v>
      </c>
      <c r="NB24" s="108">
        <f t="shared" si="137"/>
        <v>26783880</v>
      </c>
      <c r="ND24" s="98" t="s">
        <v>41</v>
      </c>
      <c r="NE24" s="105">
        <v>24848554</v>
      </c>
      <c r="NF24" s="105">
        <v>1786</v>
      </c>
      <c r="NG24" s="106">
        <v>0.11</v>
      </c>
      <c r="NH24" s="108">
        <f t="shared" si="138"/>
        <v>24848554</v>
      </c>
      <c r="NJ24" s="98" t="s">
        <v>41</v>
      </c>
      <c r="NK24" s="105">
        <v>24878506</v>
      </c>
      <c r="NL24" s="105">
        <v>1787</v>
      </c>
      <c r="NM24" s="106">
        <v>0.1</v>
      </c>
      <c r="NN24" s="108">
        <f t="shared" si="139"/>
        <v>24878506</v>
      </c>
      <c r="NP24" s="98" t="s">
        <v>41</v>
      </c>
      <c r="NQ24" s="105">
        <v>24006932</v>
      </c>
      <c r="NR24" s="105">
        <v>1770</v>
      </c>
      <c r="NS24" s="106">
        <v>0.57999999999999996</v>
      </c>
      <c r="NT24" s="108">
        <f t="shared" si="140"/>
        <v>24006932</v>
      </c>
      <c r="NV24" s="98" t="s">
        <v>41</v>
      </c>
      <c r="NW24" s="105">
        <v>22643303</v>
      </c>
      <c r="NX24" s="105">
        <v>1759</v>
      </c>
      <c r="NY24" s="106">
        <v>-10.16</v>
      </c>
      <c r="NZ24" s="108">
        <f t="shared" si="141"/>
        <v>22643303</v>
      </c>
      <c r="OB24" s="98" t="s">
        <v>41</v>
      </c>
      <c r="OC24" s="105">
        <v>21822140</v>
      </c>
      <c r="OD24" s="105">
        <v>1745</v>
      </c>
      <c r="OE24" s="106">
        <v>-0.28999999999999998</v>
      </c>
      <c r="OF24" s="108">
        <f t="shared" si="142"/>
        <v>21822140</v>
      </c>
      <c r="OH24" s="98" t="s">
        <v>41</v>
      </c>
      <c r="OI24" s="105">
        <v>19498629</v>
      </c>
      <c r="OJ24" s="105">
        <v>1728</v>
      </c>
      <c r="OK24" s="106">
        <v>3.61</v>
      </c>
      <c r="OL24" s="108">
        <f t="shared" si="143"/>
        <v>19498629</v>
      </c>
      <c r="ON24" s="98" t="s">
        <v>41</v>
      </c>
      <c r="OO24" s="105">
        <v>18841977</v>
      </c>
      <c r="OP24" s="105">
        <v>1728</v>
      </c>
      <c r="OQ24" s="106">
        <v>0.54</v>
      </c>
      <c r="OR24" s="108">
        <f t="shared" si="144"/>
        <v>18841977</v>
      </c>
      <c r="OT24" s="98" t="s">
        <v>41</v>
      </c>
      <c r="OU24" s="105">
        <v>19741860</v>
      </c>
      <c r="OV24" s="105">
        <v>1728</v>
      </c>
      <c r="OW24" s="106">
        <v>1.75</v>
      </c>
      <c r="OX24" s="108">
        <f t="shared" si="145"/>
        <v>19741860</v>
      </c>
      <c r="OZ24" s="98" t="s">
        <v>41</v>
      </c>
      <c r="PA24" s="105">
        <v>19492035</v>
      </c>
      <c r="PB24" s="105">
        <v>1727</v>
      </c>
      <c r="PC24" s="106">
        <v>1.54</v>
      </c>
      <c r="PD24" s="108">
        <f t="shared" si="146"/>
        <v>19492035</v>
      </c>
      <c r="PF24" s="98" t="s">
        <v>41</v>
      </c>
      <c r="PG24" s="105">
        <v>19695682</v>
      </c>
      <c r="PH24" s="105">
        <v>1717</v>
      </c>
      <c r="PI24" s="106">
        <v>1.47</v>
      </c>
      <c r="PJ24" s="108">
        <f t="shared" si="147"/>
        <v>19695682</v>
      </c>
      <c r="PL24" s="98" t="s">
        <v>41</v>
      </c>
      <c r="PM24" s="105">
        <v>20275232</v>
      </c>
      <c r="PN24" s="105">
        <v>1712</v>
      </c>
      <c r="PO24" s="106">
        <v>0.2</v>
      </c>
      <c r="PP24" s="108">
        <f t="shared" si="148"/>
        <v>20275232</v>
      </c>
      <c r="PR24" s="98" t="s">
        <v>41</v>
      </c>
      <c r="PS24" s="105">
        <v>20355798</v>
      </c>
      <c r="PT24" s="105">
        <v>1713</v>
      </c>
      <c r="PU24" s="106">
        <v>0.39</v>
      </c>
      <c r="PV24" s="108">
        <f t="shared" si="149"/>
        <v>20355798</v>
      </c>
      <c r="PX24" s="98" t="s">
        <v>41</v>
      </c>
      <c r="PY24" s="105">
        <v>19731310</v>
      </c>
      <c r="PZ24" s="105">
        <v>1703</v>
      </c>
      <c r="QA24" s="106">
        <v>0.43</v>
      </c>
      <c r="QB24" s="108">
        <f t="shared" si="150"/>
        <v>19731310</v>
      </c>
      <c r="QD24" s="98" t="s">
        <v>41</v>
      </c>
      <c r="QE24" s="105">
        <v>19750250</v>
      </c>
      <c r="QF24" s="105">
        <v>1697</v>
      </c>
      <c r="QG24" s="106">
        <v>0.41</v>
      </c>
      <c r="QH24" s="108">
        <f t="shared" si="151"/>
        <v>19750250</v>
      </c>
      <c r="QJ24" s="98" t="s">
        <v>41</v>
      </c>
      <c r="QK24" s="105">
        <v>19801234</v>
      </c>
      <c r="QL24" s="105">
        <v>1689</v>
      </c>
      <c r="QM24" s="106">
        <v>1.02</v>
      </c>
      <c r="QN24" s="108">
        <f t="shared" si="152"/>
        <v>19801234</v>
      </c>
      <c r="QP24" s="98" t="s">
        <v>41</v>
      </c>
      <c r="QQ24" s="105">
        <v>19389974</v>
      </c>
      <c r="QR24" s="105">
        <v>1673</v>
      </c>
      <c r="QS24" s="106">
        <v>1.25</v>
      </c>
      <c r="QT24" s="108">
        <f t="shared" si="153"/>
        <v>19389974</v>
      </c>
      <c r="QV24" s="98" t="s">
        <v>41</v>
      </c>
      <c r="QW24" s="105">
        <v>18605470</v>
      </c>
      <c r="QX24" s="105">
        <v>1668</v>
      </c>
      <c r="QY24" s="106">
        <v>0.7</v>
      </c>
      <c r="QZ24" s="108">
        <f t="shared" si="154"/>
        <v>18605470</v>
      </c>
      <c r="RB24" s="98" t="s">
        <v>41</v>
      </c>
      <c r="RC24" s="105">
        <v>19491668</v>
      </c>
      <c r="RD24" s="105">
        <v>1655</v>
      </c>
      <c r="RE24" s="106">
        <v>0.89</v>
      </c>
      <c r="RF24" s="108">
        <f t="shared" si="155"/>
        <v>19491668</v>
      </c>
      <c r="RH24" s="98" t="s">
        <v>41</v>
      </c>
      <c r="RI24" s="105">
        <v>19438228</v>
      </c>
      <c r="RJ24" s="105">
        <v>1651</v>
      </c>
      <c r="RK24" s="106">
        <v>0.98</v>
      </c>
      <c r="RL24" s="108">
        <f t="shared" si="156"/>
        <v>19438228</v>
      </c>
      <c r="RN24" s="98" t="s">
        <v>41</v>
      </c>
      <c r="RO24" s="105">
        <v>21896989</v>
      </c>
      <c r="RP24" s="105">
        <v>1657</v>
      </c>
      <c r="RQ24" s="106">
        <v>1.94</v>
      </c>
      <c r="RR24" s="108">
        <f t="shared" si="157"/>
        <v>21896989</v>
      </c>
      <c r="RT24" s="98" t="s">
        <v>41</v>
      </c>
      <c r="RU24" s="105">
        <v>20068475</v>
      </c>
      <c r="RV24" s="105">
        <v>1667</v>
      </c>
      <c r="RW24" s="106">
        <v>-1.05</v>
      </c>
      <c r="RX24" s="108">
        <f t="shared" si="158"/>
        <v>20068475</v>
      </c>
      <c r="RZ24" s="98" t="s">
        <v>41</v>
      </c>
      <c r="SA24" s="105">
        <v>20232542</v>
      </c>
      <c r="SB24" s="105">
        <v>1680</v>
      </c>
      <c r="SC24" s="106">
        <v>0.82</v>
      </c>
      <c r="SD24" s="108">
        <f t="shared" si="159"/>
        <v>20232542</v>
      </c>
      <c r="SF24" s="98" t="s">
        <v>41</v>
      </c>
      <c r="SG24" s="105">
        <v>20506455</v>
      </c>
      <c r="SH24" s="105">
        <v>1694</v>
      </c>
      <c r="SI24" s="106">
        <v>0.33</v>
      </c>
      <c r="SJ24" s="108">
        <f t="shared" si="160"/>
        <v>20506455</v>
      </c>
      <c r="SL24" s="98" t="s">
        <v>41</v>
      </c>
      <c r="SM24" s="105">
        <v>20191057</v>
      </c>
      <c r="SN24" s="105">
        <v>1699</v>
      </c>
      <c r="SO24" s="106">
        <v>0.16</v>
      </c>
      <c r="SP24" s="108">
        <f t="shared" si="161"/>
        <v>20191057</v>
      </c>
      <c r="SR24" s="98" t="s">
        <v>41</v>
      </c>
      <c r="SS24" s="105">
        <v>19849019</v>
      </c>
      <c r="ST24" s="105">
        <v>1687</v>
      </c>
      <c r="SU24" s="106">
        <v>0.61</v>
      </c>
      <c r="SV24" s="108">
        <f t="shared" si="162"/>
        <v>19849019</v>
      </c>
      <c r="SX24" s="98" t="s">
        <v>41</v>
      </c>
      <c r="SY24" s="105">
        <v>19965641</v>
      </c>
      <c r="SZ24" s="105">
        <v>1684</v>
      </c>
      <c r="TA24" s="106">
        <v>0.01</v>
      </c>
      <c r="TB24" s="108">
        <f t="shared" si="163"/>
        <v>19965641</v>
      </c>
      <c r="TD24" s="98" t="s">
        <v>41</v>
      </c>
      <c r="TE24" s="105">
        <v>18575033.09</v>
      </c>
      <c r="TF24" s="105">
        <v>1685</v>
      </c>
      <c r="TG24" s="106">
        <v>-0.83</v>
      </c>
      <c r="TH24" s="108">
        <f t="shared" si="164"/>
        <v>18575033.09</v>
      </c>
      <c r="TJ24" s="98" t="s">
        <v>41</v>
      </c>
      <c r="TK24" s="105">
        <v>18209083.600000001</v>
      </c>
      <c r="TL24" s="105">
        <v>1685</v>
      </c>
      <c r="TM24" s="106">
        <v>0.28000000000000003</v>
      </c>
      <c r="TN24" s="108">
        <f t="shared" si="165"/>
        <v>18209083.600000001</v>
      </c>
      <c r="TP24" s="98" t="s">
        <v>41</v>
      </c>
      <c r="TQ24" s="105">
        <v>18164869.390000001</v>
      </c>
      <c r="TR24" s="105">
        <v>1693</v>
      </c>
      <c r="TS24" s="106">
        <v>-0.51</v>
      </c>
      <c r="TT24" s="108">
        <f t="shared" si="166"/>
        <v>18164869.390000001</v>
      </c>
      <c r="TV24" s="98" t="s">
        <v>41</v>
      </c>
      <c r="TW24" s="105">
        <v>16284324.359999999</v>
      </c>
      <c r="TX24" s="105">
        <v>1701</v>
      </c>
      <c r="TY24" s="106">
        <v>0.81</v>
      </c>
      <c r="TZ24" s="108">
        <f t="shared" si="167"/>
        <v>16284324.359999999</v>
      </c>
      <c r="UB24" s="98" t="s">
        <v>41</v>
      </c>
      <c r="UC24" s="105">
        <v>19880733.899999999</v>
      </c>
      <c r="UD24" s="105">
        <v>1700</v>
      </c>
      <c r="UE24" s="106">
        <v>-2.3099999999999999E-2</v>
      </c>
      <c r="UF24" s="108">
        <f t="shared" si="168"/>
        <v>19880733.899999999</v>
      </c>
    </row>
    <row r="25" spans="1:553" x14ac:dyDescent="0.25">
      <c r="A25" s="76" t="s">
        <v>251</v>
      </c>
      <c r="B25" s="77" t="s">
        <v>6</v>
      </c>
      <c r="C25" s="76" t="s">
        <v>300</v>
      </c>
      <c r="D25" s="78" t="s">
        <v>35</v>
      </c>
      <c r="E25" s="79">
        <v>1143199</v>
      </c>
      <c r="F25" s="79">
        <v>67</v>
      </c>
      <c r="G25" s="110">
        <v>4.9400000000000004</v>
      </c>
      <c r="H25" s="79">
        <f t="shared" si="0"/>
        <v>1143199</v>
      </c>
      <c r="I25" s="80" t="s">
        <v>36</v>
      </c>
      <c r="J25" s="81">
        <v>1486183.78</v>
      </c>
      <c r="K25" s="82">
        <v>80</v>
      </c>
      <c r="L25" s="83">
        <v>0.67</v>
      </c>
      <c r="M25" s="81">
        <f t="shared" si="1"/>
        <v>1486183.78</v>
      </c>
      <c r="N25" s="84" t="s">
        <v>36</v>
      </c>
      <c r="O25" s="85">
        <v>1489918</v>
      </c>
      <c r="P25" s="85">
        <v>87</v>
      </c>
      <c r="Q25" s="85">
        <f t="shared" si="2"/>
        <v>1489918</v>
      </c>
      <c r="R25" s="86"/>
      <c r="S25" s="89" t="s">
        <v>36</v>
      </c>
      <c r="T25" s="88">
        <v>1481645</v>
      </c>
      <c r="U25" s="88">
        <v>84</v>
      </c>
      <c r="V25" s="88">
        <f t="shared" si="3"/>
        <v>1481645</v>
      </c>
      <c r="W25" s="86"/>
      <c r="X25" s="89" t="s">
        <v>36</v>
      </c>
      <c r="Y25" s="88">
        <v>1480998</v>
      </c>
      <c r="Z25" s="88">
        <v>78</v>
      </c>
      <c r="AA25" s="88">
        <f t="shared" si="4"/>
        <v>1480998</v>
      </c>
      <c r="AB25" s="86"/>
      <c r="AC25" s="89" t="s">
        <v>34</v>
      </c>
      <c r="AD25" s="88">
        <v>1489189</v>
      </c>
      <c r="AE25" s="88">
        <v>65</v>
      </c>
      <c r="AF25" s="88">
        <f t="shared" si="5"/>
        <v>1489189</v>
      </c>
      <c r="AG25" s="86"/>
      <c r="AH25" s="90" t="s">
        <v>34</v>
      </c>
      <c r="AI25" s="88">
        <v>1498566</v>
      </c>
      <c r="AJ25" s="88">
        <v>67</v>
      </c>
      <c r="AK25" s="88">
        <f t="shared" si="6"/>
        <v>1498566</v>
      </c>
      <c r="AL25" s="86"/>
      <c r="AM25" s="89" t="s">
        <v>41</v>
      </c>
      <c r="AN25" s="88">
        <v>1471701</v>
      </c>
      <c r="AO25" s="88">
        <v>67</v>
      </c>
      <c r="AP25" s="91">
        <v>0.51</v>
      </c>
      <c r="AQ25" s="88">
        <f t="shared" si="7"/>
        <v>1471701</v>
      </c>
      <c r="AR25" s="88"/>
      <c r="AS25" s="89" t="s">
        <v>41</v>
      </c>
      <c r="AT25" s="88">
        <v>1479769</v>
      </c>
      <c r="AU25" s="88">
        <v>66</v>
      </c>
      <c r="AV25" s="92">
        <v>0.62</v>
      </c>
      <c r="AW25" s="93">
        <f t="shared" si="8"/>
        <v>1479769</v>
      </c>
      <c r="AX25" s="89" t="s">
        <v>41</v>
      </c>
      <c r="AY25" s="88">
        <v>1486317</v>
      </c>
      <c r="AZ25" s="88">
        <v>69</v>
      </c>
      <c r="BA25" s="94">
        <v>1</v>
      </c>
      <c r="BB25" s="93">
        <f t="shared" si="9"/>
        <v>1486317</v>
      </c>
      <c r="BC25" s="89" t="s">
        <v>41</v>
      </c>
      <c r="BD25" s="95">
        <v>1475679</v>
      </c>
      <c r="BE25" s="94">
        <v>68</v>
      </c>
      <c r="BF25" s="113">
        <v>1.0900000000000001</v>
      </c>
      <c r="BG25" s="97">
        <f t="shared" si="55"/>
        <v>1475679</v>
      </c>
      <c r="BH25" s="98" t="s">
        <v>41</v>
      </c>
      <c r="BI25" s="99">
        <v>1494309.23</v>
      </c>
      <c r="BJ25" s="99">
        <v>75</v>
      </c>
      <c r="BK25" s="100">
        <v>1.1399999999999999</v>
      </c>
      <c r="BL25" s="101">
        <f t="shared" si="10"/>
        <v>1494309.23</v>
      </c>
      <c r="BM25" s="102" t="s">
        <v>41</v>
      </c>
      <c r="BN25" s="99">
        <v>1472093</v>
      </c>
      <c r="BO25" s="99">
        <v>75</v>
      </c>
      <c r="BP25" s="106">
        <v>1.97</v>
      </c>
      <c r="BQ25" s="104">
        <f t="shared" si="11"/>
        <v>1472093</v>
      </c>
      <c r="BR25" s="102" t="s">
        <v>41</v>
      </c>
      <c r="BS25" s="99">
        <v>1470895</v>
      </c>
      <c r="BT25" s="99">
        <v>78</v>
      </c>
      <c r="BU25" s="106">
        <v>1.94</v>
      </c>
      <c r="BV25" s="104">
        <f t="shared" si="12"/>
        <v>1470895</v>
      </c>
      <c r="BW25" s="98" t="s">
        <v>41</v>
      </c>
      <c r="BX25" s="105">
        <v>1487382</v>
      </c>
      <c r="BY25" s="105">
        <v>76</v>
      </c>
      <c r="BZ25" s="106">
        <v>2.0699999999999998</v>
      </c>
      <c r="CA25" s="104">
        <f t="shared" si="13"/>
        <v>1487382</v>
      </c>
      <c r="CB25" s="98" t="s">
        <v>41</v>
      </c>
      <c r="CC25" s="105">
        <v>1489546</v>
      </c>
      <c r="CD25" s="105">
        <v>86</v>
      </c>
      <c r="CE25" s="106">
        <v>1.97</v>
      </c>
      <c r="CF25" s="104">
        <f t="shared" si="14"/>
        <v>1489546</v>
      </c>
      <c r="CG25" s="98" t="s">
        <v>41</v>
      </c>
      <c r="CH25" s="105">
        <v>1594007</v>
      </c>
      <c r="CI25" s="105">
        <v>96</v>
      </c>
      <c r="CJ25" s="106">
        <v>1.81</v>
      </c>
      <c r="CK25" s="105">
        <f t="shared" si="15"/>
        <v>1594007</v>
      </c>
      <c r="CL25" s="98" t="s">
        <v>42</v>
      </c>
      <c r="CM25" s="105">
        <v>2577778</v>
      </c>
      <c r="CN25" s="105">
        <v>119</v>
      </c>
      <c r="CO25" s="106">
        <v>0.85</v>
      </c>
      <c r="CP25" s="104">
        <f t="shared" si="16"/>
        <v>2577778</v>
      </c>
      <c r="CQ25" s="98" t="s">
        <v>42</v>
      </c>
      <c r="CR25" s="105">
        <v>2651423</v>
      </c>
      <c r="CS25" s="105">
        <v>133</v>
      </c>
      <c r="CT25" s="106">
        <v>2.38</v>
      </c>
      <c r="CU25" s="104">
        <f t="shared" si="17"/>
        <v>2651423</v>
      </c>
      <c r="CV25" s="1" t="s">
        <v>42</v>
      </c>
      <c r="CW25" s="107">
        <v>2997808.84</v>
      </c>
      <c r="CX25" s="107">
        <v>154</v>
      </c>
      <c r="CY25" s="18">
        <v>1.83</v>
      </c>
      <c r="CZ25" s="104">
        <f t="shared" si="18"/>
        <v>2997808.84</v>
      </c>
      <c r="DA25" s="105"/>
      <c r="DB25" s="1" t="s">
        <v>42</v>
      </c>
      <c r="DC25" s="107">
        <v>3140746</v>
      </c>
      <c r="DD25" s="107">
        <v>160</v>
      </c>
      <c r="DE25" s="18">
        <v>1.18</v>
      </c>
      <c r="DF25" s="104">
        <f t="shared" si="19"/>
        <v>3140746</v>
      </c>
      <c r="DG25" s="1" t="s">
        <v>42</v>
      </c>
      <c r="DH25" s="107">
        <v>3185465</v>
      </c>
      <c r="DI25" s="107">
        <v>161</v>
      </c>
      <c r="DJ25" s="18">
        <v>1.95</v>
      </c>
      <c r="DK25" s="104">
        <f t="shared" si="20"/>
        <v>3185465</v>
      </c>
      <c r="DL25" s="1" t="s">
        <v>42</v>
      </c>
      <c r="DM25" s="107">
        <v>3889297</v>
      </c>
      <c r="DN25" s="107">
        <v>178</v>
      </c>
      <c r="DO25" s="18">
        <v>1.46</v>
      </c>
      <c r="DP25" s="104">
        <f t="shared" si="21"/>
        <v>3889297</v>
      </c>
      <c r="DQ25" s="1" t="s">
        <v>42</v>
      </c>
      <c r="DR25" s="107">
        <v>3799635</v>
      </c>
      <c r="DS25" s="107">
        <v>184</v>
      </c>
      <c r="DT25" s="18">
        <v>1.5</v>
      </c>
      <c r="DU25" s="104">
        <f t="shared" si="22"/>
        <v>3799635</v>
      </c>
      <c r="DV25" s="1" t="s">
        <v>42</v>
      </c>
      <c r="DW25" s="107">
        <v>3893471</v>
      </c>
      <c r="DX25" s="107">
        <v>189</v>
      </c>
      <c r="DY25" s="18">
        <v>1.36</v>
      </c>
      <c r="DZ25" s="104">
        <f t="shared" si="23"/>
        <v>3893471</v>
      </c>
      <c r="EA25" s="1" t="s">
        <v>42</v>
      </c>
      <c r="EB25" s="107">
        <v>3828544</v>
      </c>
      <c r="EC25" s="107">
        <v>186</v>
      </c>
      <c r="ED25" s="18">
        <v>1.42</v>
      </c>
      <c r="EE25" s="104">
        <f t="shared" si="24"/>
        <v>3828544</v>
      </c>
      <c r="EF25" s="1" t="s">
        <v>42</v>
      </c>
      <c r="EG25" s="107">
        <v>3909986</v>
      </c>
      <c r="EH25" s="107">
        <v>178</v>
      </c>
      <c r="EI25" s="18">
        <v>1.68</v>
      </c>
      <c r="EJ25" s="104">
        <f t="shared" si="25"/>
        <v>3909986</v>
      </c>
      <c r="EK25" s="1" t="s">
        <v>42</v>
      </c>
      <c r="EL25" s="107">
        <v>3962552</v>
      </c>
      <c r="EM25" s="107">
        <v>185</v>
      </c>
      <c r="EN25" s="18">
        <v>1.68</v>
      </c>
      <c r="EO25" s="104">
        <f t="shared" si="26"/>
        <v>3962552</v>
      </c>
      <c r="EP25" s="1" t="s">
        <v>42</v>
      </c>
      <c r="EQ25" s="107">
        <v>3916634</v>
      </c>
      <c r="ER25" s="107">
        <v>191</v>
      </c>
      <c r="ES25" s="18">
        <v>1.67</v>
      </c>
      <c r="ET25" s="104">
        <f t="shared" si="27"/>
        <v>3916634</v>
      </c>
      <c r="EV25" s="98" t="s">
        <v>42</v>
      </c>
      <c r="EW25" s="105">
        <v>3936118</v>
      </c>
      <c r="EX25" s="105">
        <v>202</v>
      </c>
      <c r="EY25" s="106">
        <v>3.75</v>
      </c>
      <c r="EZ25" s="104">
        <f t="shared" si="28"/>
        <v>3936118</v>
      </c>
      <c r="FB25" s="98" t="s">
        <v>42</v>
      </c>
      <c r="FC25" s="105">
        <v>3912432</v>
      </c>
      <c r="FD25" s="105">
        <v>205</v>
      </c>
      <c r="FE25" s="106">
        <v>1.62</v>
      </c>
      <c r="FF25" s="104">
        <f t="shared" si="29"/>
        <v>3912432</v>
      </c>
      <c r="FH25" s="98" t="s">
        <v>42</v>
      </c>
      <c r="FI25" s="105">
        <v>4104151</v>
      </c>
      <c r="FJ25" s="105">
        <v>211</v>
      </c>
      <c r="FK25" s="106">
        <v>1.94</v>
      </c>
      <c r="FL25" s="104">
        <f t="shared" si="30"/>
        <v>4104151</v>
      </c>
      <c r="FN25" s="98" t="s">
        <v>42</v>
      </c>
      <c r="FO25" s="105">
        <v>4103270</v>
      </c>
      <c r="FP25" s="105">
        <v>220</v>
      </c>
      <c r="FQ25" s="106">
        <v>1.33</v>
      </c>
      <c r="FR25" s="104">
        <f t="shared" si="31"/>
        <v>4103270</v>
      </c>
      <c r="FT25" s="98" t="s">
        <v>42</v>
      </c>
      <c r="FU25" s="105">
        <v>4139493</v>
      </c>
      <c r="FV25" s="105">
        <v>224</v>
      </c>
      <c r="FW25" s="106">
        <v>1.04</v>
      </c>
      <c r="FX25" s="104">
        <f t="shared" si="32"/>
        <v>4139493</v>
      </c>
      <c r="FZ25" s="98" t="s">
        <v>42</v>
      </c>
      <c r="GA25" s="105">
        <v>4601425</v>
      </c>
      <c r="GB25" s="105">
        <v>228</v>
      </c>
      <c r="GC25" s="106">
        <v>1.69</v>
      </c>
      <c r="GD25" s="104">
        <f t="shared" si="33"/>
        <v>4601425</v>
      </c>
      <c r="GF25" s="98" t="s">
        <v>42</v>
      </c>
      <c r="GG25" s="105">
        <v>4682888</v>
      </c>
      <c r="GH25" s="105">
        <v>235</v>
      </c>
      <c r="GI25" s="106">
        <v>1.69</v>
      </c>
      <c r="GJ25" s="104">
        <f t="shared" si="34"/>
        <v>4682888</v>
      </c>
      <c r="GL25" s="98" t="s">
        <v>42</v>
      </c>
      <c r="GM25" s="105">
        <v>4456227</v>
      </c>
      <c r="GN25" s="105">
        <v>240</v>
      </c>
      <c r="GO25" s="106">
        <v>1.4</v>
      </c>
      <c r="GP25" s="104">
        <f t="shared" si="35"/>
        <v>4456227</v>
      </c>
      <c r="GR25" s="98" t="s">
        <v>42</v>
      </c>
      <c r="GS25" s="105">
        <v>4814175</v>
      </c>
      <c r="GT25" s="105">
        <v>237</v>
      </c>
      <c r="GU25" s="106">
        <v>1.61</v>
      </c>
      <c r="GV25" s="104">
        <f t="shared" si="36"/>
        <v>4814175</v>
      </c>
      <c r="GX25" s="98" t="s">
        <v>42</v>
      </c>
      <c r="GY25" s="105">
        <v>4739689</v>
      </c>
      <c r="GZ25" s="105">
        <v>241</v>
      </c>
      <c r="HA25" s="106">
        <v>1.94</v>
      </c>
      <c r="HB25" s="108">
        <f t="shared" si="37"/>
        <v>4739689</v>
      </c>
      <c r="HD25" s="98" t="s">
        <v>42</v>
      </c>
      <c r="HE25" s="105">
        <v>4039934.69</v>
      </c>
      <c r="HF25" s="105">
        <v>222</v>
      </c>
      <c r="HG25" s="106">
        <v>2.96</v>
      </c>
      <c r="HH25" s="108">
        <f t="shared" si="38"/>
        <v>4039934.69</v>
      </c>
      <c r="HJ25" s="98" t="s">
        <v>42</v>
      </c>
      <c r="HK25" s="105">
        <v>5148526</v>
      </c>
      <c r="HL25" s="105">
        <v>250</v>
      </c>
      <c r="HM25" s="106">
        <v>1.47</v>
      </c>
      <c r="HN25" s="108">
        <f t="shared" si="39"/>
        <v>5148526</v>
      </c>
      <c r="HP25" s="98" t="s">
        <v>42</v>
      </c>
      <c r="HQ25" s="105">
        <v>5121473</v>
      </c>
      <c r="HR25" s="105">
        <v>250</v>
      </c>
      <c r="HS25" s="106">
        <v>1.1599999999999999</v>
      </c>
      <c r="HT25" s="108">
        <f t="shared" si="40"/>
        <v>5121473</v>
      </c>
      <c r="HV25" s="98" t="s">
        <v>42</v>
      </c>
      <c r="HW25" s="105">
        <v>5363829</v>
      </c>
      <c r="HX25" s="105">
        <v>277</v>
      </c>
      <c r="HY25" s="106">
        <v>2.63</v>
      </c>
      <c r="HZ25" s="108">
        <f t="shared" si="41"/>
        <v>5363829</v>
      </c>
      <c r="IB25" s="98" t="s">
        <v>42</v>
      </c>
      <c r="IC25" s="105">
        <v>5089734</v>
      </c>
      <c r="ID25" s="105">
        <v>246</v>
      </c>
      <c r="IE25" s="106">
        <v>1.46</v>
      </c>
      <c r="IF25" s="108">
        <f t="shared" si="42"/>
        <v>5089734</v>
      </c>
      <c r="IH25" s="98" t="s">
        <v>42</v>
      </c>
      <c r="II25" s="105">
        <v>5067897</v>
      </c>
      <c r="IJ25" s="105">
        <v>240</v>
      </c>
      <c r="IK25" s="106">
        <v>1.5</v>
      </c>
      <c r="IL25" s="108">
        <f t="shared" si="43"/>
        <v>5067897</v>
      </c>
      <c r="IN25" s="98" t="s">
        <v>42</v>
      </c>
      <c r="IO25" s="105">
        <v>5052990</v>
      </c>
      <c r="IP25" s="105">
        <v>241</v>
      </c>
      <c r="IQ25" s="106">
        <v>2.36</v>
      </c>
      <c r="IR25" s="108">
        <f t="shared" si="44"/>
        <v>5052990</v>
      </c>
      <c r="IT25" s="98" t="s">
        <v>42</v>
      </c>
      <c r="IU25" s="105">
        <v>5121723</v>
      </c>
      <c r="IV25" s="105">
        <v>236</v>
      </c>
      <c r="IW25" s="106">
        <v>1.73</v>
      </c>
      <c r="IX25" s="108">
        <f t="shared" si="45"/>
        <v>5121723</v>
      </c>
      <c r="IZ25" s="98" t="s">
        <v>42</v>
      </c>
      <c r="JA25" s="105">
        <v>5249763</v>
      </c>
      <c r="JB25" s="105">
        <v>235</v>
      </c>
      <c r="JC25" s="106">
        <v>1.62</v>
      </c>
      <c r="JD25" s="108">
        <f t="shared" si="46"/>
        <v>5249763</v>
      </c>
      <c r="JF25" s="98" t="s">
        <v>42</v>
      </c>
      <c r="JG25" s="105">
        <v>4663217</v>
      </c>
      <c r="JH25" s="105">
        <v>237</v>
      </c>
      <c r="JI25" s="106">
        <v>1.95</v>
      </c>
      <c r="JJ25" s="108">
        <f t="shared" si="47"/>
        <v>4663217</v>
      </c>
      <c r="JL25" s="98" t="s">
        <v>42</v>
      </c>
      <c r="JM25" s="105">
        <v>4582099</v>
      </c>
      <c r="JN25" s="105">
        <v>239</v>
      </c>
      <c r="JO25" s="106">
        <v>2.04</v>
      </c>
      <c r="JP25" s="108">
        <f t="shared" si="48"/>
        <v>4582099</v>
      </c>
      <c r="JR25" s="98" t="s">
        <v>42</v>
      </c>
      <c r="JS25" s="105">
        <v>4597942</v>
      </c>
      <c r="JT25" s="105">
        <v>238</v>
      </c>
      <c r="JU25" s="106">
        <v>1.43</v>
      </c>
      <c r="JV25" s="108">
        <f t="shared" si="49"/>
        <v>4597942</v>
      </c>
      <c r="JX25" s="98" t="s">
        <v>42</v>
      </c>
      <c r="JY25" s="105">
        <v>4579679</v>
      </c>
      <c r="JZ25" s="105">
        <v>239</v>
      </c>
      <c r="KA25" s="106">
        <v>1.67</v>
      </c>
      <c r="KB25" s="108">
        <f t="shared" si="50"/>
        <v>4579679</v>
      </c>
      <c r="KD25" s="98" t="s">
        <v>42</v>
      </c>
      <c r="KE25" s="105">
        <v>4662571</v>
      </c>
      <c r="KF25" s="105">
        <v>239</v>
      </c>
      <c r="KG25" s="106">
        <v>1.53</v>
      </c>
      <c r="KH25" s="108">
        <f t="shared" si="51"/>
        <v>4662571</v>
      </c>
      <c r="KJ25" s="98" t="s">
        <v>42</v>
      </c>
      <c r="KK25" s="105">
        <v>4510186</v>
      </c>
      <c r="KL25" s="105">
        <v>236</v>
      </c>
      <c r="KM25" s="106">
        <v>1.3</v>
      </c>
      <c r="KN25" s="108">
        <f t="shared" si="56"/>
        <v>4510186</v>
      </c>
      <c r="KP25" s="98" t="s">
        <v>42</v>
      </c>
      <c r="KQ25" s="105">
        <v>4527290</v>
      </c>
      <c r="KR25" s="105">
        <v>234</v>
      </c>
      <c r="KS25" s="106">
        <v>0.98</v>
      </c>
      <c r="KT25" s="108">
        <f t="shared" si="52"/>
        <v>4527290</v>
      </c>
      <c r="KV25" s="98" t="s">
        <v>42</v>
      </c>
      <c r="KW25" s="105">
        <v>4198740</v>
      </c>
      <c r="KX25" s="105">
        <v>233</v>
      </c>
      <c r="KY25" s="106">
        <v>2.41</v>
      </c>
      <c r="KZ25" s="109">
        <f t="shared" si="96"/>
        <v>4198740</v>
      </c>
      <c r="LB25" s="98" t="s">
        <v>42</v>
      </c>
      <c r="LC25" s="105">
        <v>4186624</v>
      </c>
      <c r="LD25" s="105">
        <v>233</v>
      </c>
      <c r="LE25" s="106">
        <v>1.68</v>
      </c>
      <c r="LF25" s="108">
        <f t="shared" si="54"/>
        <v>4186624</v>
      </c>
      <c r="LH25" s="98" t="s">
        <v>42</v>
      </c>
      <c r="LI25" s="105">
        <v>4171016</v>
      </c>
      <c r="LJ25" s="105">
        <v>233</v>
      </c>
      <c r="LK25" s="106">
        <v>1.69</v>
      </c>
      <c r="LL25" s="108">
        <f t="shared" si="57"/>
        <v>4171016</v>
      </c>
      <c r="LN25" s="98" t="s">
        <v>42</v>
      </c>
      <c r="LO25" s="105">
        <v>4277969</v>
      </c>
      <c r="LP25" s="105">
        <v>233</v>
      </c>
      <c r="LQ25" s="106">
        <v>2.34</v>
      </c>
      <c r="LR25" s="108">
        <f t="shared" si="98"/>
        <v>4277969</v>
      </c>
      <c r="LT25" s="98" t="s">
        <v>42</v>
      </c>
      <c r="LU25" s="105">
        <v>4147672</v>
      </c>
      <c r="LV25" s="105">
        <v>237</v>
      </c>
      <c r="LW25" s="106">
        <v>1.57</v>
      </c>
      <c r="LX25" s="108">
        <f t="shared" si="99"/>
        <v>4147672</v>
      </c>
      <c r="LZ25" s="98" t="s">
        <v>42</v>
      </c>
      <c r="MA25" s="105">
        <v>4238564</v>
      </c>
      <c r="MB25" s="105">
        <v>237</v>
      </c>
      <c r="MC25" s="106">
        <v>1.87</v>
      </c>
      <c r="MD25" s="108">
        <f t="shared" si="100"/>
        <v>4238564</v>
      </c>
      <c r="MF25" s="98" t="s">
        <v>42</v>
      </c>
      <c r="MG25" s="105">
        <v>4232275</v>
      </c>
      <c r="MH25" s="105">
        <v>235</v>
      </c>
      <c r="MI25" s="106">
        <v>1.5</v>
      </c>
      <c r="MJ25" s="108">
        <f t="shared" si="101"/>
        <v>4232275</v>
      </c>
      <c r="ML25" s="98" t="s">
        <v>42</v>
      </c>
      <c r="MM25" s="105">
        <v>4213915</v>
      </c>
      <c r="MN25" s="105">
        <v>233</v>
      </c>
      <c r="MO25" s="106">
        <v>1.46</v>
      </c>
      <c r="MP25" s="108">
        <f t="shared" si="102"/>
        <v>4213915</v>
      </c>
      <c r="MR25" s="98" t="s">
        <v>42</v>
      </c>
      <c r="MS25" s="105">
        <v>4178741</v>
      </c>
      <c r="MT25" s="105">
        <v>227</v>
      </c>
      <c r="MU25" s="106">
        <v>1.44</v>
      </c>
      <c r="MV25" s="108">
        <f t="shared" si="136"/>
        <v>4178741</v>
      </c>
      <c r="MX25" s="98" t="s">
        <v>42</v>
      </c>
      <c r="MY25" s="105">
        <v>4184529</v>
      </c>
      <c r="MZ25" s="105">
        <v>229</v>
      </c>
      <c r="NA25" s="106">
        <v>1.43</v>
      </c>
      <c r="NB25" s="108">
        <f t="shared" si="137"/>
        <v>4184529</v>
      </c>
      <c r="ND25" s="98" t="s">
        <v>42</v>
      </c>
      <c r="NE25" s="105">
        <v>4173669</v>
      </c>
      <c r="NF25" s="105">
        <v>231</v>
      </c>
      <c r="NG25" s="106">
        <v>1.47</v>
      </c>
      <c r="NH25" s="108">
        <f t="shared" si="138"/>
        <v>4173669</v>
      </c>
      <c r="NJ25" s="98" t="s">
        <v>42</v>
      </c>
      <c r="NK25" s="105">
        <v>4181541</v>
      </c>
      <c r="NL25" s="105">
        <v>232</v>
      </c>
      <c r="NM25" s="106">
        <v>1.82</v>
      </c>
      <c r="NN25" s="108">
        <f t="shared" si="139"/>
        <v>4181541</v>
      </c>
      <c r="NP25" s="98" t="s">
        <v>42</v>
      </c>
      <c r="NQ25" s="105">
        <v>4191993</v>
      </c>
      <c r="NR25" s="105">
        <v>234</v>
      </c>
      <c r="NS25" s="106">
        <v>1.41</v>
      </c>
      <c r="NT25" s="108">
        <f t="shared" si="140"/>
        <v>4191993</v>
      </c>
      <c r="NV25" s="98" t="s">
        <v>42</v>
      </c>
      <c r="NW25" s="105">
        <v>4179324</v>
      </c>
      <c r="NX25" s="105">
        <v>237</v>
      </c>
      <c r="NY25" s="106">
        <v>1.48</v>
      </c>
      <c r="NZ25" s="108">
        <f t="shared" si="141"/>
        <v>4179324</v>
      </c>
      <c r="OB25" s="98" t="s">
        <v>42</v>
      </c>
      <c r="OC25" s="105">
        <v>4307591</v>
      </c>
      <c r="OD25" s="105">
        <v>236</v>
      </c>
      <c r="OE25" s="106">
        <v>1.23</v>
      </c>
      <c r="OF25" s="108">
        <f t="shared" si="142"/>
        <v>4307591</v>
      </c>
      <c r="OH25" s="98" t="s">
        <v>42</v>
      </c>
      <c r="OI25" s="105">
        <v>4234822</v>
      </c>
      <c r="OJ25" s="105">
        <v>239</v>
      </c>
      <c r="OK25" s="106">
        <v>1.41</v>
      </c>
      <c r="OL25" s="108">
        <f t="shared" si="143"/>
        <v>4234822</v>
      </c>
      <c r="ON25" s="98" t="s">
        <v>42</v>
      </c>
      <c r="OO25" s="105">
        <v>4267013</v>
      </c>
      <c r="OP25" s="105">
        <v>239</v>
      </c>
      <c r="OQ25" s="106">
        <v>1.41</v>
      </c>
      <c r="OR25" s="108">
        <f t="shared" si="144"/>
        <v>4267013</v>
      </c>
      <c r="OT25" s="98" t="s">
        <v>42</v>
      </c>
      <c r="OU25" s="105">
        <v>4301582</v>
      </c>
      <c r="OV25" s="105">
        <v>238</v>
      </c>
      <c r="OW25" s="106">
        <v>1.74</v>
      </c>
      <c r="OX25" s="108">
        <f t="shared" si="145"/>
        <v>4301582</v>
      </c>
      <c r="OZ25" s="98" t="s">
        <v>42</v>
      </c>
      <c r="PA25" s="105">
        <v>4287882</v>
      </c>
      <c r="PB25" s="105">
        <v>242</v>
      </c>
      <c r="PC25" s="106">
        <v>1.48</v>
      </c>
      <c r="PD25" s="108">
        <f t="shared" si="146"/>
        <v>4287882</v>
      </c>
      <c r="PF25" s="98" t="s">
        <v>42</v>
      </c>
      <c r="PG25" s="105">
        <v>4275699</v>
      </c>
      <c r="PH25" s="105">
        <v>243</v>
      </c>
      <c r="PI25" s="106">
        <v>1.26</v>
      </c>
      <c r="PJ25" s="108">
        <f t="shared" si="147"/>
        <v>4275699</v>
      </c>
      <c r="PL25" s="98" t="s">
        <v>42</v>
      </c>
      <c r="PM25" s="105">
        <v>4455449</v>
      </c>
      <c r="PN25" s="105">
        <v>245</v>
      </c>
      <c r="PO25" s="106">
        <v>1.81</v>
      </c>
      <c r="PP25" s="108">
        <f t="shared" si="148"/>
        <v>4455449</v>
      </c>
      <c r="PR25" s="98" t="s">
        <v>42</v>
      </c>
      <c r="PS25" s="105">
        <v>4438176</v>
      </c>
      <c r="PT25" s="105">
        <v>250</v>
      </c>
      <c r="PU25" s="106">
        <v>1.39</v>
      </c>
      <c r="PV25" s="108">
        <f t="shared" si="149"/>
        <v>4438176</v>
      </c>
      <c r="PX25" s="98" t="s">
        <v>42</v>
      </c>
      <c r="PY25" s="105">
        <v>4280831</v>
      </c>
      <c r="PZ25" s="105">
        <v>257</v>
      </c>
      <c r="QA25" s="106">
        <v>1.22</v>
      </c>
      <c r="QB25" s="108">
        <f t="shared" si="150"/>
        <v>4280831</v>
      </c>
      <c r="QD25" s="98" t="s">
        <v>42</v>
      </c>
      <c r="QE25" s="105">
        <v>4167843</v>
      </c>
      <c r="QF25" s="105">
        <v>262</v>
      </c>
      <c r="QG25" s="106">
        <v>1.1100000000000001</v>
      </c>
      <c r="QH25" s="108">
        <f t="shared" si="151"/>
        <v>4167843</v>
      </c>
      <c r="QJ25" s="98" t="s">
        <v>42</v>
      </c>
      <c r="QK25" s="105">
        <v>5234846</v>
      </c>
      <c r="QL25" s="105">
        <v>268</v>
      </c>
      <c r="QM25" s="106">
        <v>0.82</v>
      </c>
      <c r="QN25" s="108">
        <f t="shared" si="152"/>
        <v>5234846</v>
      </c>
      <c r="QP25" s="98" t="s">
        <v>42</v>
      </c>
      <c r="QQ25" s="105">
        <v>4789431</v>
      </c>
      <c r="QR25" s="105">
        <v>273</v>
      </c>
      <c r="QS25" s="106">
        <v>1.62</v>
      </c>
      <c r="QT25" s="108">
        <f t="shared" si="153"/>
        <v>4789431</v>
      </c>
      <c r="QV25" s="98" t="s">
        <v>42</v>
      </c>
      <c r="QW25" s="105">
        <v>4775028</v>
      </c>
      <c r="QX25" s="105">
        <v>274</v>
      </c>
      <c r="QY25" s="106">
        <v>1.33</v>
      </c>
      <c r="QZ25" s="108">
        <f t="shared" si="154"/>
        <v>4775028</v>
      </c>
      <c r="RB25" s="98" t="s">
        <v>42</v>
      </c>
      <c r="RC25" s="105">
        <v>5217566</v>
      </c>
      <c r="RD25" s="105">
        <v>273</v>
      </c>
      <c r="RE25" s="106">
        <v>1.34</v>
      </c>
      <c r="RF25" s="108">
        <f t="shared" si="155"/>
        <v>5217566</v>
      </c>
      <c r="RH25" s="98" t="s">
        <v>42</v>
      </c>
      <c r="RI25" s="105">
        <v>5606403</v>
      </c>
      <c r="RJ25" s="105">
        <v>277</v>
      </c>
      <c r="RK25" s="106">
        <v>1.1100000000000001</v>
      </c>
      <c r="RL25" s="108">
        <f t="shared" si="156"/>
        <v>5606403</v>
      </c>
      <c r="RN25" s="98" t="s">
        <v>42</v>
      </c>
      <c r="RO25" s="105">
        <v>5403805</v>
      </c>
      <c r="RP25" s="105">
        <v>275</v>
      </c>
      <c r="RQ25" s="106">
        <v>1.17</v>
      </c>
      <c r="RR25" s="108">
        <f t="shared" si="157"/>
        <v>5403805</v>
      </c>
      <c r="RT25" s="98" t="s">
        <v>42</v>
      </c>
      <c r="RU25" s="105">
        <v>5452277</v>
      </c>
      <c r="RV25" s="105">
        <v>272</v>
      </c>
      <c r="RW25" s="106">
        <v>1.24</v>
      </c>
      <c r="RX25" s="108">
        <f t="shared" si="158"/>
        <v>5452277</v>
      </c>
      <c r="RZ25" s="98" t="s">
        <v>42</v>
      </c>
      <c r="SA25" s="105">
        <v>5453301</v>
      </c>
      <c r="SB25" s="105">
        <v>273</v>
      </c>
      <c r="SC25" s="106">
        <v>0.96</v>
      </c>
      <c r="SD25" s="108">
        <f t="shared" si="159"/>
        <v>5453301</v>
      </c>
      <c r="SF25" s="98" t="s">
        <v>42</v>
      </c>
      <c r="SG25" s="105">
        <v>5468960</v>
      </c>
      <c r="SH25" s="105">
        <v>278</v>
      </c>
      <c r="SI25" s="106">
        <v>1.27</v>
      </c>
      <c r="SJ25" s="108">
        <f t="shared" si="160"/>
        <v>5468960</v>
      </c>
      <c r="SL25" s="98" t="s">
        <v>42</v>
      </c>
      <c r="SM25" s="105">
        <v>5487833</v>
      </c>
      <c r="SN25" s="105">
        <v>281</v>
      </c>
      <c r="SO25" s="106">
        <v>0.92</v>
      </c>
      <c r="SP25" s="108">
        <f t="shared" si="161"/>
        <v>5487833</v>
      </c>
      <c r="SR25" s="98" t="s">
        <v>42</v>
      </c>
      <c r="SS25" s="105">
        <v>5468975</v>
      </c>
      <c r="ST25" s="105">
        <v>288</v>
      </c>
      <c r="SU25" s="106">
        <v>0.72</v>
      </c>
      <c r="SV25" s="108">
        <f t="shared" si="162"/>
        <v>5468975</v>
      </c>
      <c r="SX25" s="98" t="s">
        <v>42</v>
      </c>
      <c r="SY25" s="105">
        <v>5946527</v>
      </c>
      <c r="SZ25" s="105">
        <v>292</v>
      </c>
      <c r="TA25" s="106">
        <v>0.79</v>
      </c>
      <c r="TB25" s="108">
        <f t="shared" si="163"/>
        <v>5946527</v>
      </c>
      <c r="TD25" s="98" t="s">
        <v>42</v>
      </c>
      <c r="TE25" s="105">
        <v>5994391.5899999999</v>
      </c>
      <c r="TF25" s="105">
        <v>296</v>
      </c>
      <c r="TG25" s="106">
        <v>0.8</v>
      </c>
      <c r="TH25" s="108">
        <f t="shared" si="164"/>
        <v>5994391.5899999999</v>
      </c>
      <c r="TJ25" s="98" t="s">
        <v>42</v>
      </c>
      <c r="TK25" s="105">
        <v>6195468.0199999996</v>
      </c>
      <c r="TL25" s="105">
        <v>296</v>
      </c>
      <c r="TM25" s="106">
        <v>1.07</v>
      </c>
      <c r="TN25" s="108">
        <f t="shared" si="165"/>
        <v>6195468.0199999996</v>
      </c>
      <c r="TP25" s="98" t="s">
        <v>42</v>
      </c>
      <c r="TQ25" s="105">
        <v>6234850.6699999999</v>
      </c>
      <c r="TR25" s="105">
        <v>298</v>
      </c>
      <c r="TS25" s="106">
        <v>1.1100000000000001</v>
      </c>
      <c r="TT25" s="108">
        <f t="shared" si="166"/>
        <v>6234850.6699999999</v>
      </c>
      <c r="TV25" s="98" t="s">
        <v>42</v>
      </c>
      <c r="TW25" s="105">
        <v>6597493.04</v>
      </c>
      <c r="TX25" s="105">
        <v>300</v>
      </c>
      <c r="TY25" s="106">
        <v>1.07</v>
      </c>
      <c r="TZ25" s="108">
        <f t="shared" si="167"/>
        <v>6597493.04</v>
      </c>
      <c r="UB25" s="98" t="s">
        <v>42</v>
      </c>
      <c r="UC25" s="105">
        <v>6454862.7199999997</v>
      </c>
      <c r="UD25" s="105">
        <v>303</v>
      </c>
      <c r="UE25" s="106">
        <v>1.0200000000000001E-2</v>
      </c>
      <c r="UF25" s="108">
        <f t="shared" si="168"/>
        <v>6454862.7199999997</v>
      </c>
    </row>
    <row r="26" spans="1:553" x14ac:dyDescent="0.25">
      <c r="A26" s="76" t="s">
        <v>253</v>
      </c>
      <c r="B26" s="121" t="s">
        <v>15</v>
      </c>
      <c r="C26" s="122" t="s">
        <v>44</v>
      </c>
      <c r="D26" s="78"/>
      <c r="E26" s="123"/>
      <c r="F26" s="123"/>
      <c r="G26" s="124"/>
      <c r="H26" s="79">
        <f t="shared" si="0"/>
        <v>0</v>
      </c>
      <c r="I26" s="125"/>
      <c r="J26" s="94"/>
      <c r="K26" s="94"/>
      <c r="M26" s="81">
        <f t="shared" si="1"/>
        <v>0</v>
      </c>
      <c r="N26" s="89"/>
      <c r="O26" s="85">
        <v>1129868</v>
      </c>
      <c r="P26" s="85">
        <v>8</v>
      </c>
      <c r="Q26" s="85">
        <f t="shared" si="2"/>
        <v>1129868</v>
      </c>
      <c r="R26" s="86"/>
      <c r="S26" s="89"/>
      <c r="T26" s="88">
        <v>1193464</v>
      </c>
      <c r="U26" s="88">
        <v>12</v>
      </c>
      <c r="V26" s="88">
        <f t="shared" si="3"/>
        <v>1193464</v>
      </c>
      <c r="W26" s="86"/>
      <c r="X26" s="89"/>
      <c r="Y26" s="88">
        <v>1273356</v>
      </c>
      <c r="Z26" s="88">
        <v>17</v>
      </c>
      <c r="AA26" s="88">
        <f t="shared" si="4"/>
        <v>1273356</v>
      </c>
      <c r="AB26" s="86"/>
      <c r="AC26" s="89"/>
      <c r="AD26" s="88">
        <v>1452128</v>
      </c>
      <c r="AE26" s="88">
        <v>27</v>
      </c>
      <c r="AF26" s="88">
        <f t="shared" si="5"/>
        <v>1452128</v>
      </c>
      <c r="AG26" s="86"/>
      <c r="AH26" s="90"/>
      <c r="AI26" s="88">
        <v>1451952</v>
      </c>
      <c r="AJ26" s="88">
        <v>27</v>
      </c>
      <c r="AK26" s="88">
        <f t="shared" si="6"/>
        <v>1451952</v>
      </c>
      <c r="AL26" s="86"/>
      <c r="AM26" s="89"/>
      <c r="AN26" s="88">
        <v>1609376</v>
      </c>
      <c r="AO26" s="88">
        <v>31</v>
      </c>
      <c r="AP26" s="91">
        <v>14.02</v>
      </c>
      <c r="AQ26" s="88">
        <f t="shared" si="7"/>
        <v>1609376</v>
      </c>
      <c r="AR26" s="88"/>
      <c r="AS26" s="89"/>
      <c r="AT26" s="88">
        <v>496051</v>
      </c>
      <c r="AU26" s="88">
        <v>30</v>
      </c>
      <c r="AV26" s="92">
        <v>2.9</v>
      </c>
      <c r="AW26" s="93">
        <f t="shared" si="8"/>
        <v>496051</v>
      </c>
      <c r="AX26" s="89"/>
      <c r="AY26" s="88">
        <v>571112</v>
      </c>
      <c r="AZ26" s="88">
        <v>32</v>
      </c>
      <c r="BA26" s="94">
        <v>-2.78</v>
      </c>
      <c r="BB26" s="93">
        <f t="shared" si="9"/>
        <v>571112</v>
      </c>
      <c r="BC26" s="89"/>
      <c r="BD26" s="91">
        <v>583993.06999999995</v>
      </c>
      <c r="BE26" s="94">
        <v>34</v>
      </c>
      <c r="BF26" s="113">
        <v>6.12</v>
      </c>
      <c r="BG26" s="97">
        <f t="shared" si="55"/>
        <v>583993.06999999995</v>
      </c>
      <c r="BH26" s="98"/>
      <c r="BI26" s="99">
        <v>608912.56000000006</v>
      </c>
      <c r="BJ26" s="99">
        <v>39</v>
      </c>
      <c r="BK26" s="100">
        <v>9.69</v>
      </c>
      <c r="BL26" s="101">
        <f t="shared" si="10"/>
        <v>608912.56000000006</v>
      </c>
      <c r="BM26" s="102"/>
      <c r="BN26" s="99">
        <v>638051</v>
      </c>
      <c r="BO26" s="99">
        <v>40</v>
      </c>
      <c r="BP26" s="106">
        <v>-10.39</v>
      </c>
      <c r="BQ26" s="104">
        <f t="shared" si="11"/>
        <v>638051</v>
      </c>
      <c r="BR26" s="102" t="s">
        <v>107</v>
      </c>
      <c r="BS26" s="99">
        <v>654801</v>
      </c>
      <c r="BT26" s="99">
        <v>43</v>
      </c>
      <c r="BU26" s="106">
        <v>-1.65</v>
      </c>
      <c r="BV26" s="104">
        <f t="shared" si="12"/>
        <v>654801</v>
      </c>
      <c r="BW26" s="98" t="s">
        <v>107</v>
      </c>
      <c r="BX26" s="105">
        <v>652690</v>
      </c>
      <c r="BY26" s="105">
        <v>43</v>
      </c>
      <c r="BZ26" s="106">
        <v>-5.61</v>
      </c>
      <c r="CA26" s="104">
        <f t="shared" si="13"/>
        <v>652690</v>
      </c>
      <c r="CB26" s="98" t="s">
        <v>107</v>
      </c>
      <c r="CC26" s="105">
        <v>636119</v>
      </c>
      <c r="CD26" s="105">
        <v>43</v>
      </c>
      <c r="CE26" s="106">
        <v>-30.3</v>
      </c>
      <c r="CF26" s="104">
        <f t="shared" si="14"/>
        <v>636119</v>
      </c>
      <c r="CG26" s="98" t="s">
        <v>107</v>
      </c>
      <c r="CH26" s="105">
        <v>590366</v>
      </c>
      <c r="CI26" s="105">
        <v>43</v>
      </c>
      <c r="CJ26" s="106">
        <v>-18.04</v>
      </c>
      <c r="CK26" s="105">
        <f t="shared" si="15"/>
        <v>590366</v>
      </c>
      <c r="CL26" s="98" t="s">
        <v>107</v>
      </c>
      <c r="CM26" s="105">
        <v>596287</v>
      </c>
      <c r="CN26" s="105">
        <v>40</v>
      </c>
      <c r="CO26" s="106">
        <v>32.5</v>
      </c>
      <c r="CP26" s="104">
        <f t="shared" si="16"/>
        <v>596287</v>
      </c>
      <c r="CQ26" s="98" t="s">
        <v>107</v>
      </c>
      <c r="CR26" s="105">
        <v>583396</v>
      </c>
      <c r="CS26" s="105">
        <v>40</v>
      </c>
      <c r="CT26" s="106">
        <v>-25.93</v>
      </c>
      <c r="CU26" s="104">
        <f t="shared" si="17"/>
        <v>583396</v>
      </c>
      <c r="CV26" s="1" t="s">
        <v>107</v>
      </c>
      <c r="CW26" s="107">
        <v>587040.47</v>
      </c>
      <c r="CX26" s="107">
        <v>38</v>
      </c>
      <c r="CY26" s="18">
        <v>11.71</v>
      </c>
      <c r="CZ26" s="104">
        <f t="shared" si="18"/>
        <v>587040.47</v>
      </c>
      <c r="DA26" s="105"/>
      <c r="DB26" s="1" t="s">
        <v>107</v>
      </c>
      <c r="DC26" s="107">
        <v>583674</v>
      </c>
      <c r="DD26" s="107">
        <v>37</v>
      </c>
      <c r="DE26" s="18">
        <v>19.100000000000001</v>
      </c>
      <c r="DF26" s="104">
        <f t="shared" si="19"/>
        <v>583674</v>
      </c>
      <c r="DG26" s="1" t="s">
        <v>107</v>
      </c>
      <c r="DH26" s="107">
        <v>525728</v>
      </c>
      <c r="DI26" s="107">
        <v>36</v>
      </c>
      <c r="DJ26" s="18">
        <v>13.09</v>
      </c>
      <c r="DK26" s="104">
        <f t="shared" si="20"/>
        <v>525728</v>
      </c>
      <c r="DL26" s="1" t="s">
        <v>107</v>
      </c>
      <c r="DM26" s="107">
        <v>527896</v>
      </c>
      <c r="DN26" s="107">
        <v>36</v>
      </c>
      <c r="DO26" s="18">
        <v>5.63</v>
      </c>
      <c r="DP26" s="104">
        <f t="shared" si="21"/>
        <v>527896</v>
      </c>
      <c r="DQ26" s="1" t="s">
        <v>107</v>
      </c>
      <c r="DR26" s="107">
        <v>296916</v>
      </c>
      <c r="DS26" s="107">
        <v>27</v>
      </c>
      <c r="DT26" s="18">
        <v>17.22</v>
      </c>
      <c r="DU26" s="104">
        <f t="shared" si="22"/>
        <v>296916</v>
      </c>
      <c r="DV26" s="1" t="s">
        <v>149</v>
      </c>
      <c r="DW26" s="7">
        <v>0</v>
      </c>
      <c r="DX26" s="7">
        <v>0</v>
      </c>
      <c r="DY26" s="7">
        <v>0</v>
      </c>
      <c r="DZ26" s="104">
        <f t="shared" si="23"/>
        <v>0</v>
      </c>
      <c r="EA26" s="1" t="s">
        <v>149</v>
      </c>
      <c r="EB26" s="7">
        <v>0</v>
      </c>
      <c r="EC26" s="7" t="s">
        <v>149</v>
      </c>
      <c r="ED26" s="7" t="s">
        <v>149</v>
      </c>
      <c r="EE26" s="104">
        <f t="shared" si="24"/>
        <v>0</v>
      </c>
      <c r="EF26" s="1" t="s">
        <v>149</v>
      </c>
      <c r="EG26" s="7">
        <v>0</v>
      </c>
      <c r="EH26" s="7" t="s">
        <v>149</v>
      </c>
      <c r="EI26" s="7" t="s">
        <v>149</v>
      </c>
      <c r="EJ26" s="104">
        <f t="shared" si="25"/>
        <v>0</v>
      </c>
      <c r="EK26" s="1" t="s">
        <v>149</v>
      </c>
      <c r="EL26" s="7">
        <v>0</v>
      </c>
      <c r="EM26" s="7" t="s">
        <v>149</v>
      </c>
      <c r="EN26" s="7" t="s">
        <v>149</v>
      </c>
      <c r="EO26" s="104">
        <f t="shared" si="26"/>
        <v>0</v>
      </c>
      <c r="EP26" s="1" t="s">
        <v>149</v>
      </c>
      <c r="EQ26" s="7">
        <v>0</v>
      </c>
      <c r="ER26" s="7">
        <v>0</v>
      </c>
      <c r="ES26" s="7" t="s">
        <v>149</v>
      </c>
      <c r="ET26" s="104">
        <f t="shared" si="27"/>
        <v>0</v>
      </c>
      <c r="EV26" s="98" t="s">
        <v>149</v>
      </c>
      <c r="EW26" s="126">
        <v>0</v>
      </c>
      <c r="EX26" s="126">
        <v>0</v>
      </c>
      <c r="EY26" s="126" t="s">
        <v>149</v>
      </c>
      <c r="EZ26" s="104">
        <f t="shared" si="28"/>
        <v>0</v>
      </c>
      <c r="FB26" s="98" t="s">
        <v>149</v>
      </c>
      <c r="FC26" s="126">
        <v>0</v>
      </c>
      <c r="FD26" s="126">
        <v>0</v>
      </c>
      <c r="FE26" s="126" t="s">
        <v>149</v>
      </c>
      <c r="FF26" s="104">
        <f t="shared" si="29"/>
        <v>0</v>
      </c>
      <c r="FH26" s="98" t="s">
        <v>149</v>
      </c>
      <c r="FI26" s="126"/>
      <c r="FJ26" s="126">
        <v>0</v>
      </c>
      <c r="FK26" s="126" t="s">
        <v>149</v>
      </c>
      <c r="FL26" s="104">
        <f t="shared" si="30"/>
        <v>0</v>
      </c>
      <c r="FN26" s="98" t="s">
        <v>149</v>
      </c>
      <c r="FO26" s="126">
        <v>0</v>
      </c>
      <c r="FP26" s="126">
        <v>0</v>
      </c>
      <c r="FQ26" s="126" t="s">
        <v>149</v>
      </c>
      <c r="FR26" s="104">
        <f t="shared" si="31"/>
        <v>0</v>
      </c>
      <c r="FT26" s="98" t="s">
        <v>149</v>
      </c>
      <c r="FU26" s="126">
        <v>0</v>
      </c>
      <c r="FV26" s="126">
        <v>0</v>
      </c>
      <c r="FW26" s="126" t="s">
        <v>149</v>
      </c>
      <c r="FX26" s="104">
        <f t="shared" si="32"/>
        <v>0</v>
      </c>
      <c r="FZ26" s="98" t="s">
        <v>149</v>
      </c>
      <c r="GA26" s="126">
        <v>0</v>
      </c>
      <c r="GB26" s="126">
        <v>0</v>
      </c>
      <c r="GC26" s="126" t="s">
        <v>149</v>
      </c>
      <c r="GD26" s="104">
        <f t="shared" si="33"/>
        <v>0</v>
      </c>
      <c r="GF26" s="98" t="s">
        <v>149</v>
      </c>
      <c r="GG26" s="126">
        <v>0</v>
      </c>
      <c r="GH26" s="126">
        <v>0</v>
      </c>
      <c r="GI26" s="126" t="s">
        <v>149</v>
      </c>
      <c r="GJ26" s="104">
        <f t="shared" si="34"/>
        <v>0</v>
      </c>
      <c r="GL26" s="98" t="s">
        <v>149</v>
      </c>
      <c r="GM26" s="126">
        <v>0</v>
      </c>
      <c r="GN26" s="126">
        <v>0</v>
      </c>
      <c r="GO26" s="126" t="s">
        <v>149</v>
      </c>
      <c r="GP26" s="104">
        <f t="shared" si="35"/>
        <v>0</v>
      </c>
      <c r="GR26" s="98" t="s">
        <v>149</v>
      </c>
      <c r="GS26" s="126">
        <v>0</v>
      </c>
      <c r="GT26" s="126">
        <v>0</v>
      </c>
      <c r="GU26" s="126" t="s">
        <v>149</v>
      </c>
      <c r="GV26" s="104">
        <f t="shared" si="36"/>
        <v>0</v>
      </c>
      <c r="GX26" s="98" t="s">
        <v>149</v>
      </c>
      <c r="GY26" s="126">
        <v>0</v>
      </c>
      <c r="GZ26" s="126">
        <v>0</v>
      </c>
      <c r="HA26" s="126" t="s">
        <v>149</v>
      </c>
      <c r="HB26" s="108">
        <f t="shared" si="37"/>
        <v>0</v>
      </c>
      <c r="HD26" s="98" t="s">
        <v>149</v>
      </c>
      <c r="HE26" s="126">
        <v>0</v>
      </c>
      <c r="HF26" s="126">
        <v>0</v>
      </c>
      <c r="HG26" s="126" t="s">
        <v>149</v>
      </c>
      <c r="HH26" s="108">
        <f t="shared" si="38"/>
        <v>0</v>
      </c>
      <c r="HJ26" s="98" t="s">
        <v>149</v>
      </c>
      <c r="HK26" s="126">
        <v>0</v>
      </c>
      <c r="HL26" s="126">
        <v>0</v>
      </c>
      <c r="HM26" s="126" t="s">
        <v>149</v>
      </c>
      <c r="HN26" s="108">
        <f t="shared" si="39"/>
        <v>0</v>
      </c>
      <c r="HP26" s="98" t="s">
        <v>149</v>
      </c>
      <c r="HQ26" s="126"/>
      <c r="HR26" s="126"/>
      <c r="HS26" s="126"/>
      <c r="HT26" s="108">
        <f t="shared" si="40"/>
        <v>0</v>
      </c>
      <c r="HV26" s="98" t="s">
        <v>149</v>
      </c>
      <c r="HW26" s="126"/>
      <c r="HX26" s="126"/>
      <c r="HY26" s="126"/>
      <c r="HZ26" s="108">
        <f t="shared" si="41"/>
        <v>0</v>
      </c>
      <c r="IB26" s="98" t="s">
        <v>149</v>
      </c>
      <c r="IC26" s="126">
        <v>0</v>
      </c>
      <c r="ID26" s="126">
        <v>0</v>
      </c>
      <c r="IE26" s="126"/>
      <c r="IF26" s="108">
        <f t="shared" si="42"/>
        <v>0</v>
      </c>
      <c r="IH26" s="98" t="s">
        <v>149</v>
      </c>
      <c r="II26" s="126">
        <v>0</v>
      </c>
      <c r="IJ26" s="126">
        <v>0</v>
      </c>
      <c r="IK26" s="126"/>
      <c r="IL26" s="108">
        <f t="shared" si="43"/>
        <v>0</v>
      </c>
      <c r="IN26" s="98" t="s">
        <v>149</v>
      </c>
      <c r="IO26" s="126">
        <v>0</v>
      </c>
      <c r="IP26" s="126">
        <v>0</v>
      </c>
      <c r="IQ26" s="126" t="s">
        <v>149</v>
      </c>
      <c r="IR26" s="108">
        <f t="shared" si="44"/>
        <v>0</v>
      </c>
      <c r="IT26" s="98" t="s">
        <v>149</v>
      </c>
      <c r="IU26" s="126">
        <v>0</v>
      </c>
      <c r="IV26" s="126">
        <v>0</v>
      </c>
      <c r="IW26" s="126" t="s">
        <v>149</v>
      </c>
      <c r="IX26" s="108">
        <f t="shared" si="45"/>
        <v>0</v>
      </c>
      <c r="IZ26" s="98" t="s">
        <v>149</v>
      </c>
      <c r="JA26" s="126">
        <v>0</v>
      </c>
      <c r="JB26" s="126">
        <v>0</v>
      </c>
      <c r="JC26" s="126" t="s">
        <v>149</v>
      </c>
      <c r="JD26" s="108">
        <f t="shared" si="46"/>
        <v>0</v>
      </c>
      <c r="JF26" s="98" t="s">
        <v>149</v>
      </c>
      <c r="JG26" s="126">
        <v>0</v>
      </c>
      <c r="JH26" s="126">
        <v>0</v>
      </c>
      <c r="JI26" s="126" t="s">
        <v>149</v>
      </c>
      <c r="JJ26" s="108">
        <f t="shared" si="47"/>
        <v>0</v>
      </c>
      <c r="JL26" s="98" t="s">
        <v>149</v>
      </c>
      <c r="JM26" s="126" t="s">
        <v>258</v>
      </c>
      <c r="JN26" s="126">
        <v>0</v>
      </c>
      <c r="JO26" s="126" t="s">
        <v>149</v>
      </c>
      <c r="JP26" s="108" t="str">
        <f t="shared" si="48"/>
        <v>-</v>
      </c>
      <c r="JR26" s="98" t="s">
        <v>149</v>
      </c>
      <c r="JS26" s="126" t="s">
        <v>258</v>
      </c>
      <c r="JT26" s="126">
        <v>0</v>
      </c>
      <c r="JU26" s="126" t="s">
        <v>149</v>
      </c>
      <c r="JV26" s="108" t="str">
        <f t="shared" si="49"/>
        <v>-</v>
      </c>
      <c r="JX26" s="98" t="s">
        <v>149</v>
      </c>
      <c r="JY26" s="126" t="s">
        <v>258</v>
      </c>
      <c r="JZ26" s="126">
        <v>0</v>
      </c>
      <c r="KA26" s="126" t="s">
        <v>149</v>
      </c>
      <c r="KB26" s="108" t="str">
        <f t="shared" si="50"/>
        <v>-</v>
      </c>
      <c r="KD26" s="98" t="s">
        <v>149</v>
      </c>
      <c r="KE26" s="126" t="s">
        <v>258</v>
      </c>
      <c r="KF26" s="126">
        <v>0</v>
      </c>
      <c r="KG26" s="126" t="s">
        <v>149</v>
      </c>
      <c r="KH26" s="108" t="str">
        <f t="shared" si="51"/>
        <v>-</v>
      </c>
      <c r="KJ26" s="98" t="s">
        <v>149</v>
      </c>
      <c r="KK26" s="126"/>
      <c r="KL26" s="126">
        <v>0</v>
      </c>
      <c r="KM26" s="126" t="s">
        <v>149</v>
      </c>
      <c r="KN26" s="108">
        <f t="shared" si="56"/>
        <v>0</v>
      </c>
      <c r="KP26" s="98" t="s">
        <v>149</v>
      </c>
      <c r="KQ26" s="126"/>
      <c r="KR26" s="126">
        <v>0</v>
      </c>
      <c r="KS26" s="126" t="s">
        <v>149</v>
      </c>
      <c r="KT26" s="108">
        <f t="shared" si="52"/>
        <v>0</v>
      </c>
      <c r="KV26" s="98" t="s">
        <v>149</v>
      </c>
      <c r="KW26" s="126">
        <v>0</v>
      </c>
      <c r="KX26" s="126">
        <v>0</v>
      </c>
      <c r="KY26" s="126">
        <v>0</v>
      </c>
      <c r="KZ26" s="127">
        <f t="shared" si="96"/>
        <v>0</v>
      </c>
      <c r="LB26" s="98" t="s">
        <v>149</v>
      </c>
      <c r="LC26" s="126"/>
      <c r="LD26" s="126"/>
      <c r="LE26" s="126" t="s">
        <v>149</v>
      </c>
      <c r="LF26" s="108">
        <f>LC26</f>
        <v>0</v>
      </c>
      <c r="LH26" s="98" t="s">
        <v>149</v>
      </c>
      <c r="LI26" s="126"/>
      <c r="LJ26" s="126"/>
      <c r="LK26" s="126" t="s">
        <v>149</v>
      </c>
      <c r="LL26" s="108">
        <f>LI26</f>
        <v>0</v>
      </c>
      <c r="LN26" s="98" t="s">
        <v>149</v>
      </c>
      <c r="LO26" s="126"/>
      <c r="LP26" s="126"/>
      <c r="LQ26" s="126" t="s">
        <v>149</v>
      </c>
      <c r="LR26" s="108">
        <f>LO26</f>
        <v>0</v>
      </c>
      <c r="LT26" s="98" t="s">
        <v>149</v>
      </c>
      <c r="LU26" s="126"/>
      <c r="LV26" s="126"/>
      <c r="LW26" s="126" t="s">
        <v>149</v>
      </c>
      <c r="LX26" s="108">
        <f>LU26</f>
        <v>0</v>
      </c>
      <c r="LZ26" s="98" t="s">
        <v>149</v>
      </c>
      <c r="MA26" s="126"/>
      <c r="MB26" s="126"/>
      <c r="MC26" s="126" t="s">
        <v>149</v>
      </c>
      <c r="MD26" s="108">
        <f>MA26</f>
        <v>0</v>
      </c>
      <c r="MF26" s="98" t="s">
        <v>149</v>
      </c>
      <c r="MG26" s="126"/>
      <c r="MH26" s="126"/>
      <c r="MI26" s="126" t="s">
        <v>149</v>
      </c>
      <c r="MJ26" s="108">
        <f>MG26</f>
        <v>0</v>
      </c>
      <c r="ML26" s="98" t="s">
        <v>149</v>
      </c>
      <c r="MM26" s="126"/>
      <c r="MN26" s="126"/>
      <c r="MO26" s="126" t="s">
        <v>149</v>
      </c>
      <c r="MP26" s="108">
        <f>MM26</f>
        <v>0</v>
      </c>
      <c r="MR26" s="98" t="s">
        <v>149</v>
      </c>
      <c r="MS26" s="126"/>
      <c r="MT26" s="126"/>
      <c r="MU26" s="126" t="s">
        <v>149</v>
      </c>
      <c r="MV26" s="108">
        <f>MS26</f>
        <v>0</v>
      </c>
      <c r="MX26" s="98" t="s">
        <v>149</v>
      </c>
      <c r="MY26" s="126"/>
      <c r="MZ26" s="126"/>
      <c r="NA26" s="126" t="s">
        <v>149</v>
      </c>
      <c r="NB26" s="108">
        <f>MY26</f>
        <v>0</v>
      </c>
      <c r="ND26" s="98" t="s">
        <v>149</v>
      </c>
      <c r="NE26" s="126"/>
      <c r="NF26" s="126"/>
      <c r="NG26" s="126" t="s">
        <v>149</v>
      </c>
      <c r="NH26" s="108">
        <f>NE26</f>
        <v>0</v>
      </c>
      <c r="NJ26" s="98" t="s">
        <v>149</v>
      </c>
      <c r="NK26" s="126"/>
      <c r="NL26" s="126"/>
      <c r="NM26" s="126"/>
      <c r="NN26" s="108">
        <f>NK26</f>
        <v>0</v>
      </c>
      <c r="NP26" s="98" t="s">
        <v>149</v>
      </c>
      <c r="NQ26" s="126"/>
      <c r="NR26" s="126"/>
      <c r="NS26" s="126"/>
      <c r="NT26" s="108">
        <f>NQ26</f>
        <v>0</v>
      </c>
      <c r="NV26" s="98" t="s">
        <v>149</v>
      </c>
      <c r="NW26" s="126"/>
      <c r="NX26" s="126"/>
      <c r="NY26" s="126"/>
      <c r="NZ26" s="108">
        <f>NW26</f>
        <v>0</v>
      </c>
      <c r="OB26" s="98" t="s">
        <v>149</v>
      </c>
      <c r="OC26" s="126"/>
      <c r="OD26" s="126"/>
      <c r="OE26" s="126"/>
      <c r="OF26" s="108">
        <f>OC26</f>
        <v>0</v>
      </c>
      <c r="OH26" s="98" t="s">
        <v>149</v>
      </c>
      <c r="OI26" s="126"/>
      <c r="OJ26" s="126"/>
      <c r="OK26" s="126"/>
      <c r="OL26" s="108">
        <f>OI26</f>
        <v>0</v>
      </c>
      <c r="ON26" s="98" t="s">
        <v>149</v>
      </c>
      <c r="OO26" s="126"/>
      <c r="OP26" s="126"/>
      <c r="OQ26" s="126"/>
      <c r="OR26" s="108">
        <f>OO26</f>
        <v>0</v>
      </c>
      <c r="OT26" s="98" t="s">
        <v>149</v>
      </c>
      <c r="OU26" s="126"/>
      <c r="OV26" s="126"/>
      <c r="OW26" s="126"/>
      <c r="OX26" s="108">
        <f>OU26</f>
        <v>0</v>
      </c>
      <c r="OZ26" s="98" t="s">
        <v>149</v>
      </c>
      <c r="PA26" s="126"/>
      <c r="PB26" s="126"/>
      <c r="PC26" s="126"/>
      <c r="PD26" s="108">
        <f>PA26</f>
        <v>0</v>
      </c>
      <c r="PF26" s="98" t="s">
        <v>149</v>
      </c>
      <c r="PG26" s="126"/>
      <c r="PH26" s="126"/>
      <c r="PI26" s="126"/>
      <c r="PJ26" s="108">
        <f>PG26</f>
        <v>0</v>
      </c>
      <c r="PL26" s="98" t="s">
        <v>149</v>
      </c>
      <c r="PM26" s="126"/>
      <c r="PN26" s="126"/>
      <c r="PO26" s="126"/>
      <c r="PP26" s="108">
        <f>PM26</f>
        <v>0</v>
      </c>
      <c r="PR26" s="98" t="s">
        <v>149</v>
      </c>
      <c r="PS26" s="126"/>
      <c r="PT26" s="126"/>
      <c r="PU26" s="126"/>
      <c r="PV26" s="108">
        <f>PS26</f>
        <v>0</v>
      </c>
      <c r="PX26" s="98" t="s">
        <v>149</v>
      </c>
      <c r="PY26" s="126"/>
      <c r="PZ26" s="126"/>
      <c r="QA26" s="126"/>
      <c r="QB26" s="108">
        <f>PY26</f>
        <v>0</v>
      </c>
      <c r="QD26" s="98" t="s">
        <v>149</v>
      </c>
      <c r="QE26" s="126"/>
      <c r="QF26" s="126"/>
      <c r="QG26" s="126"/>
      <c r="QH26" s="108">
        <f>QE26</f>
        <v>0</v>
      </c>
      <c r="QJ26" s="98" t="s">
        <v>149</v>
      </c>
      <c r="QK26" s="126"/>
      <c r="QL26" s="126"/>
      <c r="QM26" s="126"/>
      <c r="QN26" s="108">
        <f>QK26</f>
        <v>0</v>
      </c>
      <c r="QP26" s="98" t="s">
        <v>149</v>
      </c>
      <c r="QQ26" s="126"/>
      <c r="QR26" s="126"/>
      <c r="QS26" s="126"/>
      <c r="QT26" s="108">
        <f>QQ26</f>
        <v>0</v>
      </c>
      <c r="QV26" s="98" t="s">
        <v>149</v>
      </c>
      <c r="QW26" s="126"/>
      <c r="QX26" s="126"/>
      <c r="QY26" s="126"/>
      <c r="QZ26" s="108">
        <f>QW26</f>
        <v>0</v>
      </c>
      <c r="RB26" s="98" t="s">
        <v>149</v>
      </c>
      <c r="RC26" s="126"/>
      <c r="RD26" s="126"/>
      <c r="RE26" s="126"/>
      <c r="RF26" s="108">
        <f>RC26</f>
        <v>0</v>
      </c>
      <c r="RH26" s="98" t="s">
        <v>149</v>
      </c>
      <c r="RI26" s="126"/>
      <c r="RJ26" s="126"/>
      <c r="RK26" s="126"/>
      <c r="RL26" s="108">
        <f>RI26</f>
        <v>0</v>
      </c>
      <c r="RN26" s="98" t="s">
        <v>149</v>
      </c>
      <c r="RO26" s="126"/>
      <c r="RP26" s="126"/>
      <c r="RQ26" s="126"/>
      <c r="RR26" s="108">
        <f>RO26</f>
        <v>0</v>
      </c>
      <c r="RT26" s="98" t="s">
        <v>149</v>
      </c>
      <c r="RU26" s="126"/>
      <c r="RV26" s="126"/>
      <c r="RW26" s="126"/>
      <c r="RX26" s="108">
        <f>RU26</f>
        <v>0</v>
      </c>
      <c r="RZ26" s="98" t="s">
        <v>149</v>
      </c>
      <c r="SA26" s="126"/>
      <c r="SB26" s="126"/>
      <c r="SC26" s="126"/>
      <c r="SD26" s="108">
        <f>SA26</f>
        <v>0</v>
      </c>
      <c r="SF26" s="98" t="s">
        <v>149</v>
      </c>
      <c r="SG26" s="126"/>
      <c r="SH26" s="126"/>
      <c r="SI26" s="126"/>
      <c r="SJ26" s="108">
        <f>SG26</f>
        <v>0</v>
      </c>
      <c r="SL26" s="98" t="s">
        <v>149</v>
      </c>
      <c r="SM26" s="126"/>
      <c r="SN26" s="126"/>
      <c r="SO26" s="126"/>
      <c r="SP26" s="108">
        <f>SM26</f>
        <v>0</v>
      </c>
      <c r="SR26" s="98" t="s">
        <v>149</v>
      </c>
      <c r="SS26" s="126"/>
      <c r="ST26" s="126"/>
      <c r="SU26" s="126"/>
      <c r="SV26" s="108">
        <f>SS26</f>
        <v>0</v>
      </c>
      <c r="SX26" s="98" t="s">
        <v>149</v>
      </c>
      <c r="SY26" s="126"/>
      <c r="SZ26" s="126"/>
      <c r="TA26" s="126"/>
      <c r="TB26" s="108">
        <f>SY26</f>
        <v>0</v>
      </c>
      <c r="TD26" s="98"/>
      <c r="TE26" s="126"/>
      <c r="TF26" s="126"/>
      <c r="TG26" s="126"/>
      <c r="TH26" s="108">
        <f>TE26</f>
        <v>0</v>
      </c>
      <c r="TJ26" s="98"/>
      <c r="TK26" s="126"/>
      <c r="TL26" s="126"/>
      <c r="TM26" s="126"/>
      <c r="TN26" s="108">
        <f>TK26</f>
        <v>0</v>
      </c>
      <c r="TP26" s="98"/>
      <c r="TQ26" s="126"/>
      <c r="TR26" s="126"/>
      <c r="TS26" s="126"/>
      <c r="TT26" s="108">
        <f>TQ26</f>
        <v>0</v>
      </c>
      <c r="TV26" s="98"/>
      <c r="TW26" s="126"/>
      <c r="TX26" s="126"/>
      <c r="TY26" s="126"/>
      <c r="TZ26" s="108">
        <f>TW26</f>
        <v>0</v>
      </c>
      <c r="UB26" s="98"/>
      <c r="UC26" s="126"/>
      <c r="UD26" s="126"/>
      <c r="UE26" s="506"/>
      <c r="UF26" s="108"/>
    </row>
    <row r="27" spans="1:553" x14ac:dyDescent="0.25">
      <c r="A27" s="76" t="s">
        <v>251</v>
      </c>
      <c r="B27" s="77" t="s">
        <v>15</v>
      </c>
      <c r="C27" s="128" t="s">
        <v>16</v>
      </c>
      <c r="D27" s="78"/>
      <c r="E27" s="123"/>
      <c r="F27" s="123"/>
      <c r="G27" s="124"/>
      <c r="H27" s="79">
        <f t="shared" si="0"/>
        <v>0</v>
      </c>
      <c r="I27" s="80" t="s">
        <v>37</v>
      </c>
      <c r="J27" s="129">
        <v>15565178</v>
      </c>
      <c r="K27" s="130">
        <v>326</v>
      </c>
      <c r="L27" s="131">
        <v>2.12</v>
      </c>
      <c r="M27" s="81">
        <f t="shared" si="1"/>
        <v>15565178</v>
      </c>
      <c r="N27" s="84" t="s">
        <v>37</v>
      </c>
      <c r="O27" s="85">
        <v>16049837</v>
      </c>
      <c r="P27" s="85">
        <v>357</v>
      </c>
      <c r="Q27" s="85">
        <f t="shared" si="2"/>
        <v>16049837</v>
      </c>
      <c r="R27" s="86"/>
      <c r="S27" s="89" t="s">
        <v>33</v>
      </c>
      <c r="T27" s="88">
        <v>15222056</v>
      </c>
      <c r="U27" s="88">
        <v>388</v>
      </c>
      <c r="V27" s="88">
        <f t="shared" si="3"/>
        <v>15222056</v>
      </c>
      <c r="W27" s="86"/>
      <c r="X27" s="89" t="s">
        <v>33</v>
      </c>
      <c r="Y27" s="88">
        <v>20212561</v>
      </c>
      <c r="Z27" s="88">
        <v>392</v>
      </c>
      <c r="AA27" s="88">
        <f t="shared" si="4"/>
        <v>20212561</v>
      </c>
      <c r="AB27" s="86"/>
      <c r="AC27" s="89" t="s">
        <v>34</v>
      </c>
      <c r="AD27" s="88">
        <v>13981039</v>
      </c>
      <c r="AE27" s="88">
        <v>366</v>
      </c>
      <c r="AF27" s="88">
        <f t="shared" si="5"/>
        <v>13981039</v>
      </c>
      <c r="AG27" s="86"/>
      <c r="AH27" s="90" t="s">
        <v>34</v>
      </c>
      <c r="AI27" s="88">
        <v>13932159</v>
      </c>
      <c r="AJ27" s="88">
        <v>364</v>
      </c>
      <c r="AK27" s="88">
        <f t="shared" si="6"/>
        <v>13932159</v>
      </c>
      <c r="AL27" s="86"/>
      <c r="AM27" s="89" t="s">
        <v>34</v>
      </c>
      <c r="AN27" s="88">
        <v>13030819</v>
      </c>
      <c r="AO27" s="88">
        <v>354</v>
      </c>
      <c r="AP27" s="91">
        <v>1.26</v>
      </c>
      <c r="AQ27" s="88">
        <f t="shared" si="7"/>
        <v>13030819</v>
      </c>
      <c r="AR27" s="88"/>
      <c r="AS27" s="89" t="s">
        <v>34</v>
      </c>
      <c r="AT27" s="88">
        <v>10622353</v>
      </c>
      <c r="AU27" s="88">
        <v>353</v>
      </c>
      <c r="AV27" s="92">
        <v>0.42</v>
      </c>
      <c r="AW27" s="93">
        <f t="shared" si="8"/>
        <v>10622353</v>
      </c>
      <c r="AX27" s="89" t="s">
        <v>34</v>
      </c>
      <c r="AY27" s="88">
        <v>10446827</v>
      </c>
      <c r="AZ27" s="88">
        <v>347</v>
      </c>
      <c r="BA27" s="94">
        <v>3.42</v>
      </c>
      <c r="BB27" s="93">
        <f t="shared" si="9"/>
        <v>10446827</v>
      </c>
      <c r="BC27" s="89" t="s">
        <v>35</v>
      </c>
      <c r="BD27" s="95">
        <v>9607919.8599999994</v>
      </c>
      <c r="BE27" s="94">
        <v>354</v>
      </c>
      <c r="BF27" s="113">
        <v>2.21</v>
      </c>
      <c r="BG27" s="97">
        <f t="shared" si="55"/>
        <v>9607919.8599999994</v>
      </c>
      <c r="BH27" s="98" t="s">
        <v>34</v>
      </c>
      <c r="BI27" s="99">
        <v>9905227.3699999992</v>
      </c>
      <c r="BJ27" s="99">
        <v>357</v>
      </c>
      <c r="BK27" s="100">
        <v>1.59</v>
      </c>
      <c r="BL27" s="101">
        <f t="shared" si="10"/>
        <v>9905227.3699999992</v>
      </c>
      <c r="BM27" s="102" t="s">
        <v>34</v>
      </c>
      <c r="BN27" s="99">
        <v>9820938</v>
      </c>
      <c r="BO27" s="99">
        <v>352</v>
      </c>
      <c r="BP27" s="106">
        <v>0.9</v>
      </c>
      <c r="BQ27" s="104">
        <f t="shared" si="11"/>
        <v>9820938</v>
      </c>
      <c r="BR27" s="102" t="s">
        <v>34</v>
      </c>
      <c r="BS27" s="99">
        <v>9757772</v>
      </c>
      <c r="BT27" s="99">
        <v>353</v>
      </c>
      <c r="BU27" s="106">
        <v>1</v>
      </c>
      <c r="BV27" s="104">
        <f t="shared" si="12"/>
        <v>9757772</v>
      </c>
      <c r="BW27" s="98" t="s">
        <v>34</v>
      </c>
      <c r="BX27" s="105">
        <v>8936383</v>
      </c>
      <c r="BY27" s="105">
        <v>353</v>
      </c>
      <c r="BZ27" s="106">
        <v>2.65</v>
      </c>
      <c r="CA27" s="104">
        <f t="shared" si="13"/>
        <v>8936383</v>
      </c>
      <c r="CB27" s="98" t="s">
        <v>34</v>
      </c>
      <c r="CC27" s="105">
        <v>8054476</v>
      </c>
      <c r="CD27" s="105">
        <v>354</v>
      </c>
      <c r="CE27" s="106">
        <v>-1.83</v>
      </c>
      <c r="CF27" s="104">
        <f t="shared" si="14"/>
        <v>8054476</v>
      </c>
      <c r="CG27" s="98" t="s">
        <v>34</v>
      </c>
      <c r="CH27" s="105">
        <v>7897978</v>
      </c>
      <c r="CI27" s="105">
        <v>356</v>
      </c>
      <c r="CJ27" s="106">
        <v>0.8</v>
      </c>
      <c r="CK27" s="105">
        <f t="shared" si="15"/>
        <v>7897978</v>
      </c>
      <c r="CL27" s="98" t="s">
        <v>34</v>
      </c>
      <c r="CM27" s="105">
        <v>7370711</v>
      </c>
      <c r="CN27" s="105">
        <v>349</v>
      </c>
      <c r="CO27" s="106">
        <v>1.55</v>
      </c>
      <c r="CP27" s="104">
        <f t="shared" si="16"/>
        <v>7370711</v>
      </c>
      <c r="CQ27" s="98" t="s">
        <v>34</v>
      </c>
      <c r="CR27" s="105">
        <v>7087026</v>
      </c>
      <c r="CS27" s="105">
        <v>349</v>
      </c>
      <c r="CT27" s="106">
        <v>0.33</v>
      </c>
      <c r="CU27" s="104">
        <f t="shared" si="17"/>
        <v>7087026</v>
      </c>
      <c r="CV27" s="1" t="s">
        <v>34</v>
      </c>
      <c r="CW27" s="107">
        <v>7184102.5099999998</v>
      </c>
      <c r="CX27" s="107">
        <v>341</v>
      </c>
      <c r="CY27" s="18">
        <v>7.56</v>
      </c>
      <c r="CZ27" s="104">
        <f t="shared" si="18"/>
        <v>7184102.5099999998</v>
      </c>
      <c r="DA27" s="105"/>
      <c r="DB27" s="1" t="s">
        <v>34</v>
      </c>
      <c r="DC27" s="107">
        <v>6476698</v>
      </c>
      <c r="DD27" s="107">
        <v>339</v>
      </c>
      <c r="DE27" s="18">
        <v>3.46</v>
      </c>
      <c r="DF27" s="104">
        <f t="shared" si="19"/>
        <v>6476698</v>
      </c>
      <c r="DG27" s="1" t="s">
        <v>34</v>
      </c>
      <c r="DH27" s="107">
        <v>6467406</v>
      </c>
      <c r="DI27" s="107">
        <v>339</v>
      </c>
      <c r="DJ27" s="18">
        <v>2.94</v>
      </c>
      <c r="DK27" s="104">
        <f t="shared" si="20"/>
        <v>6467406</v>
      </c>
      <c r="DL27" s="1" t="s">
        <v>34</v>
      </c>
      <c r="DM27" s="107">
        <v>6234549</v>
      </c>
      <c r="DN27" s="107">
        <v>339</v>
      </c>
      <c r="DO27" s="18">
        <v>6.9</v>
      </c>
      <c r="DP27" s="104">
        <f t="shared" si="21"/>
        <v>6234549</v>
      </c>
      <c r="DQ27" s="1" t="s">
        <v>34</v>
      </c>
      <c r="DR27" s="107">
        <v>6187868</v>
      </c>
      <c r="DS27" s="107">
        <v>336</v>
      </c>
      <c r="DT27" s="18">
        <v>0.74</v>
      </c>
      <c r="DU27" s="104">
        <f t="shared" si="22"/>
        <v>6187868</v>
      </c>
      <c r="DV27" s="1" t="s">
        <v>34</v>
      </c>
      <c r="DW27" s="107">
        <v>5630273</v>
      </c>
      <c r="DX27" s="107">
        <v>336</v>
      </c>
      <c r="DY27" s="18">
        <v>1.45</v>
      </c>
      <c r="DZ27" s="104">
        <f t="shared" si="23"/>
        <v>5630273</v>
      </c>
      <c r="EA27" s="1" t="s">
        <v>34</v>
      </c>
      <c r="EB27" s="107">
        <v>5739292</v>
      </c>
      <c r="EC27" s="107">
        <v>334</v>
      </c>
      <c r="ED27" s="18">
        <v>2.0699999999999998</v>
      </c>
      <c r="EE27" s="104">
        <f t="shared" si="24"/>
        <v>5739292</v>
      </c>
      <c r="EF27" s="1" t="s">
        <v>34</v>
      </c>
      <c r="EG27" s="107">
        <v>5493021</v>
      </c>
      <c r="EH27" s="107">
        <v>325</v>
      </c>
      <c r="EI27" s="18">
        <v>1.1299999999999999</v>
      </c>
      <c r="EJ27" s="104">
        <f t="shared" si="25"/>
        <v>5493021</v>
      </c>
      <c r="EK27" s="1" t="s">
        <v>34</v>
      </c>
      <c r="EL27" s="107">
        <v>5204630</v>
      </c>
      <c r="EM27" s="107">
        <v>320</v>
      </c>
      <c r="EN27" s="18">
        <v>-19.84</v>
      </c>
      <c r="EO27" s="104">
        <f t="shared" si="26"/>
        <v>5204630</v>
      </c>
      <c r="EP27" s="1" t="s">
        <v>34</v>
      </c>
      <c r="EQ27" s="107">
        <v>4759690</v>
      </c>
      <c r="ER27" s="107">
        <v>313</v>
      </c>
      <c r="ES27" s="18">
        <v>3.63</v>
      </c>
      <c r="ET27" s="104">
        <f t="shared" si="27"/>
        <v>4759690</v>
      </c>
      <c r="EV27" s="98" t="s">
        <v>34</v>
      </c>
      <c r="EW27" s="105">
        <v>4624892</v>
      </c>
      <c r="EX27" s="105">
        <v>301</v>
      </c>
      <c r="EY27" s="106">
        <v>0.55000000000000004</v>
      </c>
      <c r="EZ27" s="104">
        <f t="shared" si="28"/>
        <v>4624892</v>
      </c>
      <c r="FB27" s="98" t="s">
        <v>34</v>
      </c>
      <c r="FC27" s="105">
        <v>2788559</v>
      </c>
      <c r="FD27" s="105">
        <v>36</v>
      </c>
      <c r="FE27" s="106">
        <v>0.35</v>
      </c>
      <c r="FF27" s="104">
        <f t="shared" si="29"/>
        <v>2788559</v>
      </c>
      <c r="FH27" s="98" t="s">
        <v>34</v>
      </c>
      <c r="FI27" s="105">
        <v>851543</v>
      </c>
      <c r="FJ27" s="105">
        <v>6</v>
      </c>
      <c r="FK27" s="106">
        <v>-157.69999999999999</v>
      </c>
      <c r="FL27" s="104">
        <f t="shared" si="30"/>
        <v>851543</v>
      </c>
      <c r="FN27" s="98" t="s">
        <v>34</v>
      </c>
      <c r="FO27" s="105">
        <v>851221</v>
      </c>
      <c r="FP27" s="105">
        <v>6</v>
      </c>
      <c r="FQ27" s="106">
        <v>-0.45</v>
      </c>
      <c r="FR27" s="104">
        <f t="shared" si="31"/>
        <v>851221</v>
      </c>
      <c r="FT27" s="98" t="s">
        <v>34</v>
      </c>
      <c r="FU27" s="105">
        <v>852123</v>
      </c>
      <c r="FV27" s="105">
        <v>6</v>
      </c>
      <c r="FW27" s="106">
        <v>1.25</v>
      </c>
      <c r="FX27" s="104">
        <f t="shared" si="32"/>
        <v>852123</v>
      </c>
      <c r="FZ27" s="98" t="s">
        <v>34</v>
      </c>
      <c r="GA27" s="105">
        <v>452185</v>
      </c>
      <c r="GB27" s="105">
        <v>6</v>
      </c>
      <c r="GC27" s="106">
        <v>0.99</v>
      </c>
      <c r="GD27" s="104">
        <f t="shared" si="33"/>
        <v>452185</v>
      </c>
      <c r="GF27" s="98" t="s">
        <v>34</v>
      </c>
      <c r="GG27" s="105">
        <v>452180</v>
      </c>
      <c r="GH27" s="105">
        <v>6</v>
      </c>
      <c r="GI27" s="106">
        <v>-0.01</v>
      </c>
      <c r="GJ27" s="104">
        <f t="shared" si="34"/>
        <v>452180</v>
      </c>
      <c r="GL27" s="98" t="s">
        <v>35</v>
      </c>
      <c r="GM27" s="105">
        <v>448280</v>
      </c>
      <c r="GN27" s="105">
        <v>5</v>
      </c>
      <c r="GO27" s="106">
        <v>1.44</v>
      </c>
      <c r="GP27" s="104">
        <f t="shared" si="35"/>
        <v>448280</v>
      </c>
      <c r="GR27" s="98" t="s">
        <v>35</v>
      </c>
      <c r="GS27" s="105">
        <v>448728</v>
      </c>
      <c r="GT27" s="105">
        <v>5</v>
      </c>
      <c r="GU27" s="106">
        <v>1.2</v>
      </c>
      <c r="GV27" s="104">
        <f t="shared" si="36"/>
        <v>448728</v>
      </c>
      <c r="GX27" s="98" t="s">
        <v>35</v>
      </c>
      <c r="GY27" s="105">
        <v>449175</v>
      </c>
      <c r="GZ27" s="105">
        <v>5</v>
      </c>
      <c r="HA27" s="106">
        <v>1.1599999999999999</v>
      </c>
      <c r="HB27" s="108">
        <f t="shared" si="37"/>
        <v>449175</v>
      </c>
      <c r="HD27" s="98" t="s">
        <v>35</v>
      </c>
      <c r="HE27" s="105">
        <v>449722.93</v>
      </c>
      <c r="HF27" s="105">
        <v>5</v>
      </c>
      <c r="HG27" s="106">
        <v>1.43</v>
      </c>
      <c r="HH27" s="108">
        <f t="shared" si="38"/>
        <v>449722.93</v>
      </c>
      <c r="HJ27" s="98" t="s">
        <v>35</v>
      </c>
      <c r="HK27" s="105">
        <v>450359</v>
      </c>
      <c r="HL27" s="105">
        <v>5</v>
      </c>
      <c r="HM27" s="106">
        <v>1.7</v>
      </c>
      <c r="HN27" s="108">
        <f t="shared" si="39"/>
        <v>450359</v>
      </c>
      <c r="HP27" s="98" t="s">
        <v>35</v>
      </c>
      <c r="HQ27" s="105">
        <v>451018</v>
      </c>
      <c r="HR27" s="105">
        <v>5</v>
      </c>
      <c r="HS27" s="106">
        <v>1.71</v>
      </c>
      <c r="HT27" s="108">
        <f t="shared" si="40"/>
        <v>451018</v>
      </c>
      <c r="HV27" s="98" t="s">
        <v>35</v>
      </c>
      <c r="HW27" s="105">
        <v>451664</v>
      </c>
      <c r="HX27" s="105">
        <v>5</v>
      </c>
      <c r="HY27" s="106">
        <v>1.72</v>
      </c>
      <c r="HZ27" s="108">
        <f t="shared" si="41"/>
        <v>451664</v>
      </c>
      <c r="IB27" s="98" t="s">
        <v>35</v>
      </c>
      <c r="IC27" s="105">
        <v>451304</v>
      </c>
      <c r="ID27" s="105">
        <v>4</v>
      </c>
      <c r="IE27" s="106">
        <v>1.71</v>
      </c>
      <c r="IF27" s="108">
        <f t="shared" si="42"/>
        <v>451304</v>
      </c>
      <c r="IH27" s="98" t="s">
        <v>35</v>
      </c>
      <c r="II27" s="105">
        <v>451969</v>
      </c>
      <c r="IJ27" s="105">
        <v>4</v>
      </c>
      <c r="IK27" s="106">
        <v>1.72</v>
      </c>
      <c r="IL27" s="108">
        <f t="shared" si="43"/>
        <v>451969</v>
      </c>
      <c r="IN27" s="98" t="s">
        <v>35</v>
      </c>
      <c r="IO27" s="105">
        <v>452582</v>
      </c>
      <c r="IP27" s="105">
        <v>4</v>
      </c>
      <c r="IQ27" s="106">
        <v>2</v>
      </c>
      <c r="IR27" s="108">
        <f t="shared" si="44"/>
        <v>452582</v>
      </c>
      <c r="IT27" s="98" t="s">
        <v>35</v>
      </c>
      <c r="IU27" s="105">
        <v>453239</v>
      </c>
      <c r="IV27" s="105">
        <v>4</v>
      </c>
      <c r="IW27" s="106">
        <v>1.69</v>
      </c>
      <c r="IX27" s="108">
        <f t="shared" si="45"/>
        <v>453239</v>
      </c>
      <c r="IZ27" s="98" t="s">
        <v>35</v>
      </c>
      <c r="JA27" s="105">
        <v>453889</v>
      </c>
      <c r="JB27" s="105">
        <v>4</v>
      </c>
      <c r="JC27" s="106">
        <v>1.72</v>
      </c>
      <c r="JD27" s="108">
        <f t="shared" si="46"/>
        <v>453889</v>
      </c>
      <c r="JF27" s="98" t="s">
        <v>35</v>
      </c>
      <c r="JG27" s="105">
        <v>454554</v>
      </c>
      <c r="JH27" s="105">
        <v>4</v>
      </c>
      <c r="JI27" s="106">
        <v>1.71</v>
      </c>
      <c r="JJ27" s="108">
        <f t="shared" si="47"/>
        <v>454554</v>
      </c>
      <c r="JL27" s="98" t="s">
        <v>35</v>
      </c>
      <c r="JM27" s="105">
        <v>455207</v>
      </c>
      <c r="JN27" s="105">
        <v>4</v>
      </c>
      <c r="JO27" s="106">
        <v>1.72</v>
      </c>
      <c r="JP27" s="108">
        <f t="shared" si="48"/>
        <v>455207</v>
      </c>
      <c r="JR27" s="98" t="s">
        <v>35</v>
      </c>
      <c r="JS27" s="105">
        <v>455875</v>
      </c>
      <c r="JT27" s="105">
        <v>4</v>
      </c>
      <c r="JU27" s="106">
        <v>1.71</v>
      </c>
      <c r="JV27" s="108">
        <f t="shared" si="49"/>
        <v>455875</v>
      </c>
      <c r="JX27" s="98" t="s">
        <v>35</v>
      </c>
      <c r="JY27" s="105">
        <v>456463</v>
      </c>
      <c r="JZ27" s="105">
        <v>4</v>
      </c>
      <c r="KA27" s="106">
        <v>1.5</v>
      </c>
      <c r="KB27" s="108">
        <f t="shared" si="50"/>
        <v>456463</v>
      </c>
      <c r="KD27" s="98" t="s">
        <v>35</v>
      </c>
      <c r="KE27" s="105">
        <v>456957</v>
      </c>
      <c r="KF27" s="105">
        <v>4</v>
      </c>
      <c r="KG27" s="106">
        <v>1.35</v>
      </c>
      <c r="KH27" s="108">
        <f t="shared" si="51"/>
        <v>456957</v>
      </c>
      <c r="KJ27" s="98" t="s">
        <v>35</v>
      </c>
      <c r="KK27" s="105">
        <v>457517</v>
      </c>
      <c r="KL27" s="105">
        <v>4</v>
      </c>
      <c r="KM27" s="106">
        <v>1.38</v>
      </c>
      <c r="KN27" s="108">
        <f t="shared" si="56"/>
        <v>457517</v>
      </c>
      <c r="KP27" s="98" t="s">
        <v>35</v>
      </c>
      <c r="KQ27" s="105">
        <v>458062</v>
      </c>
      <c r="KR27" s="105">
        <v>4</v>
      </c>
      <c r="KS27" s="106">
        <v>1.33</v>
      </c>
      <c r="KT27" s="108">
        <f t="shared" si="52"/>
        <v>458062</v>
      </c>
      <c r="KV27" s="98" t="s">
        <v>35</v>
      </c>
      <c r="KW27" s="105">
        <v>458624</v>
      </c>
      <c r="KX27" s="105">
        <v>4</v>
      </c>
      <c r="KY27" s="106">
        <v>1.43</v>
      </c>
      <c r="KZ27" s="109">
        <f t="shared" si="96"/>
        <v>458624</v>
      </c>
      <c r="LB27" s="98" t="s">
        <v>35</v>
      </c>
      <c r="LC27" s="105">
        <v>459188</v>
      </c>
      <c r="LD27" s="105">
        <v>4</v>
      </c>
      <c r="LE27" s="106">
        <v>1.43</v>
      </c>
      <c r="LF27" s="108">
        <f t="shared" ref="LF27:LF29" si="169">LC27</f>
        <v>459188</v>
      </c>
      <c r="LH27" s="98" t="s">
        <v>35</v>
      </c>
      <c r="LI27" s="105">
        <v>459666</v>
      </c>
      <c r="LJ27" s="105">
        <v>4</v>
      </c>
      <c r="LK27" s="106">
        <v>1.43</v>
      </c>
      <c r="LL27" s="108">
        <f t="shared" ref="LL27:LL29" si="170">LI27</f>
        <v>459666</v>
      </c>
      <c r="LN27" s="98" t="s">
        <v>35</v>
      </c>
      <c r="LO27" s="105">
        <v>460264</v>
      </c>
      <c r="LP27" s="105">
        <v>4</v>
      </c>
      <c r="LQ27" s="106">
        <v>1.43</v>
      </c>
      <c r="LR27" s="108">
        <f t="shared" ref="LR27:LR29" si="171">LO27</f>
        <v>460264</v>
      </c>
      <c r="LT27" s="98" t="s">
        <v>35</v>
      </c>
      <c r="LU27" s="105">
        <v>460814</v>
      </c>
      <c r="LV27" s="105">
        <v>4</v>
      </c>
      <c r="LW27" s="106">
        <v>1.43</v>
      </c>
      <c r="LX27" s="108">
        <f t="shared" ref="LX27:LX29" si="172">LU27</f>
        <v>460814</v>
      </c>
      <c r="LZ27" s="98" t="s">
        <v>35</v>
      </c>
      <c r="MA27" s="105">
        <v>461381</v>
      </c>
      <c r="MB27" s="105">
        <v>4</v>
      </c>
      <c r="MC27" s="106">
        <v>1.43</v>
      </c>
      <c r="MD27" s="108">
        <f t="shared" ref="MD27:MD29" si="173">MA27</f>
        <v>461381</v>
      </c>
      <c r="MF27" s="98" t="s">
        <v>35</v>
      </c>
      <c r="MG27" s="105">
        <v>461932</v>
      </c>
      <c r="MH27" s="105">
        <v>4</v>
      </c>
      <c r="MI27" s="106">
        <v>1.43</v>
      </c>
      <c r="MJ27" s="108">
        <f t="shared" ref="MJ27:MJ28" si="174">MG27</f>
        <v>461932</v>
      </c>
      <c r="ML27" s="98" t="s">
        <v>35</v>
      </c>
      <c r="MM27" s="105">
        <v>462501</v>
      </c>
      <c r="MN27" s="105">
        <v>4</v>
      </c>
      <c r="MO27" s="106">
        <v>1.43</v>
      </c>
      <c r="MP27" s="108">
        <f t="shared" ref="MP27:MP28" si="175">MM27</f>
        <v>462501</v>
      </c>
      <c r="MR27" s="98" t="s">
        <v>35</v>
      </c>
      <c r="MS27" s="105">
        <v>463072</v>
      </c>
      <c r="MT27" s="105">
        <v>4</v>
      </c>
      <c r="MU27" s="106">
        <v>1.44</v>
      </c>
      <c r="MV27" s="108">
        <f t="shared" ref="MV27:MV28" si="176">MS27</f>
        <v>463072</v>
      </c>
      <c r="MX27" s="98" t="s">
        <v>35</v>
      </c>
      <c r="MY27" s="105">
        <v>463626</v>
      </c>
      <c r="MZ27" s="105">
        <v>4</v>
      </c>
      <c r="NA27" s="106">
        <v>1.44</v>
      </c>
      <c r="NB27" s="108">
        <f t="shared" ref="NB27:NB28" si="177">MY27</f>
        <v>463626</v>
      </c>
      <c r="ND27" s="98" t="s">
        <v>35</v>
      </c>
      <c r="NE27" s="105">
        <v>464198</v>
      </c>
      <c r="NF27" s="105">
        <v>4</v>
      </c>
      <c r="NG27" s="106">
        <v>1.44</v>
      </c>
      <c r="NH27" s="108">
        <f t="shared" ref="NH27:NH28" si="178">NE27</f>
        <v>464198</v>
      </c>
      <c r="NJ27" s="98" t="s">
        <v>35</v>
      </c>
      <c r="NK27" s="105">
        <v>464753</v>
      </c>
      <c r="NL27" s="105">
        <v>4</v>
      </c>
      <c r="NM27" s="106">
        <v>1.44</v>
      </c>
      <c r="NN27" s="108">
        <f t="shared" ref="NN27:NN28" si="179">NK27</f>
        <v>464753</v>
      </c>
      <c r="NP27" s="98" t="s">
        <v>35</v>
      </c>
      <c r="NQ27" s="105">
        <v>465328</v>
      </c>
      <c r="NR27" s="105">
        <v>4</v>
      </c>
      <c r="NS27" s="106">
        <v>1.44</v>
      </c>
      <c r="NT27" s="108">
        <f t="shared" ref="NT27:NT28" si="180">NQ27</f>
        <v>465328</v>
      </c>
      <c r="NV27" s="98" t="s">
        <v>35</v>
      </c>
      <c r="NW27" s="105">
        <v>465904</v>
      </c>
      <c r="NX27" s="105">
        <v>4</v>
      </c>
      <c r="NY27" s="106">
        <v>1.44</v>
      </c>
      <c r="NZ27" s="108">
        <f t="shared" ref="NZ27:NZ28" si="181">NW27</f>
        <v>465904</v>
      </c>
      <c r="OB27" s="98" t="s">
        <v>35</v>
      </c>
      <c r="OC27" s="105">
        <v>466444</v>
      </c>
      <c r="OD27" s="105">
        <v>4</v>
      </c>
      <c r="OE27" s="106">
        <v>1.44</v>
      </c>
      <c r="OF27" s="108">
        <f t="shared" ref="OF27:OF28" si="182">OC27</f>
        <v>466444</v>
      </c>
      <c r="OH27" s="98" t="s">
        <v>35</v>
      </c>
      <c r="OI27" s="105">
        <v>467021</v>
      </c>
      <c r="OJ27" s="105">
        <v>4</v>
      </c>
      <c r="OK27" s="106">
        <v>1.44</v>
      </c>
      <c r="OL27" s="108">
        <f t="shared" ref="OL27:OL28" si="183">OI27</f>
        <v>467021</v>
      </c>
      <c r="ON27" s="98" t="s">
        <v>35</v>
      </c>
      <c r="OO27" s="105">
        <v>467581</v>
      </c>
      <c r="OP27" s="105">
        <v>4</v>
      </c>
      <c r="OQ27" s="106">
        <v>1.44</v>
      </c>
      <c r="OR27" s="108">
        <f t="shared" ref="OR27:OR28" si="184">OO27</f>
        <v>467581</v>
      </c>
      <c r="OT27" s="98" t="s">
        <v>35</v>
      </c>
      <c r="OU27" s="105">
        <v>468160</v>
      </c>
      <c r="OV27" s="105">
        <v>4</v>
      </c>
      <c r="OW27" s="106">
        <v>1.44</v>
      </c>
      <c r="OX27" s="108">
        <f t="shared" ref="OX27:OX28" si="185">OU27</f>
        <v>468160</v>
      </c>
      <c r="OZ27" s="98" t="s">
        <v>35</v>
      </c>
      <c r="PA27" s="105">
        <v>468723</v>
      </c>
      <c r="PB27" s="105">
        <v>4</v>
      </c>
      <c r="PC27" s="106">
        <v>1.44</v>
      </c>
      <c r="PD27" s="108">
        <f t="shared" ref="PD27:PD28" si="186">PA27</f>
        <v>468723</v>
      </c>
      <c r="PF27" s="98" t="s">
        <v>35</v>
      </c>
      <c r="PG27" s="105">
        <v>469304</v>
      </c>
      <c r="PH27" s="105">
        <v>4</v>
      </c>
      <c r="PI27" s="106">
        <v>1.44</v>
      </c>
      <c r="PJ27" s="108">
        <f t="shared" ref="PJ27:PJ28" si="187">PG27</f>
        <v>469304</v>
      </c>
      <c r="PL27" s="98" t="s">
        <v>35</v>
      </c>
      <c r="PM27" s="105">
        <v>469887</v>
      </c>
      <c r="PN27" s="105">
        <v>4</v>
      </c>
      <c r="PO27" s="106">
        <v>1.44</v>
      </c>
      <c r="PP27" s="108">
        <f t="shared" ref="PP27:PP28" si="188">PM27</f>
        <v>469887</v>
      </c>
      <c r="PR27" s="98" t="s">
        <v>35</v>
      </c>
      <c r="PS27" s="105">
        <v>470452</v>
      </c>
      <c r="PT27" s="105">
        <v>4</v>
      </c>
      <c r="PU27" s="106">
        <v>1.44</v>
      </c>
      <c r="PV27" s="108">
        <f t="shared" ref="PV27:PV28" si="189">PS27</f>
        <v>470452</v>
      </c>
      <c r="PX27" s="98" t="s">
        <v>35</v>
      </c>
      <c r="PY27" s="105">
        <v>471036</v>
      </c>
      <c r="PZ27" s="105">
        <v>4</v>
      </c>
      <c r="QA27" s="106">
        <v>1.44</v>
      </c>
      <c r="QB27" s="108">
        <f t="shared" ref="QB27:QB28" si="190">PY27</f>
        <v>471036</v>
      </c>
      <c r="QD27" s="98" t="s">
        <v>35</v>
      </c>
      <c r="QE27" s="105">
        <v>471579</v>
      </c>
      <c r="QF27" s="105">
        <v>4</v>
      </c>
      <c r="QG27" s="106">
        <v>1.38</v>
      </c>
      <c r="QH27" s="108">
        <f t="shared" ref="QH27:QH28" si="191">QE27</f>
        <v>471579</v>
      </c>
      <c r="QJ27" s="98" t="s">
        <v>35</v>
      </c>
      <c r="QK27" s="105">
        <v>472189</v>
      </c>
      <c r="QL27" s="105">
        <v>4</v>
      </c>
      <c r="QM27" s="106">
        <v>1.51</v>
      </c>
      <c r="QN27" s="108">
        <f t="shared" ref="QN27:QN28" si="192">QK27</f>
        <v>472189</v>
      </c>
      <c r="QP27" s="98" t="s">
        <v>35</v>
      </c>
      <c r="QQ27" s="105">
        <v>472777</v>
      </c>
      <c r="QR27" s="105">
        <v>4</v>
      </c>
      <c r="QS27" s="106">
        <v>1.45</v>
      </c>
      <c r="QT27" s="108">
        <f t="shared" ref="QT27:QT28" si="193">QQ27</f>
        <v>472777</v>
      </c>
      <c r="QV27" s="98" t="s">
        <v>35</v>
      </c>
      <c r="QW27" s="105">
        <v>473311</v>
      </c>
      <c r="QX27" s="105">
        <v>4</v>
      </c>
      <c r="QY27" s="106">
        <v>1.51</v>
      </c>
      <c r="QZ27" s="108">
        <f t="shared" ref="QZ27:QZ28" si="194">QW27</f>
        <v>473311</v>
      </c>
      <c r="RB27" s="98" t="s">
        <v>35</v>
      </c>
      <c r="RC27" s="105">
        <v>473898</v>
      </c>
      <c r="RD27" s="105">
        <v>4</v>
      </c>
      <c r="RE27" s="106">
        <v>1.44</v>
      </c>
      <c r="RF27" s="108">
        <f t="shared" ref="RF27:RF28" si="195">RC27</f>
        <v>473898</v>
      </c>
      <c r="RH27" s="98" t="s">
        <v>35</v>
      </c>
      <c r="RI27" s="105">
        <v>474471</v>
      </c>
      <c r="RJ27" s="105">
        <v>4</v>
      </c>
      <c r="RK27" s="106">
        <v>1.45</v>
      </c>
      <c r="RL27" s="108">
        <f t="shared" ref="RL27:RL28" si="196">RI27</f>
        <v>474471</v>
      </c>
      <c r="RN27" s="98" t="s">
        <v>35</v>
      </c>
      <c r="RO27" s="105">
        <v>475062</v>
      </c>
      <c r="RP27" s="105">
        <v>4</v>
      </c>
      <c r="RQ27" s="106">
        <v>1.45</v>
      </c>
      <c r="RR27" s="108">
        <f t="shared" ref="RR27:RR28" si="197">RO27</f>
        <v>475062</v>
      </c>
      <c r="RT27" s="98" t="s">
        <v>35</v>
      </c>
      <c r="RU27" s="105">
        <v>475636</v>
      </c>
      <c r="RV27" s="105">
        <v>4</v>
      </c>
      <c r="RW27" s="106">
        <v>1.45</v>
      </c>
      <c r="RX27" s="108">
        <f t="shared" ref="RX27:RX28" si="198">RU27</f>
        <v>475636</v>
      </c>
      <c r="RZ27" s="98" t="s">
        <v>35</v>
      </c>
      <c r="SA27" s="105">
        <v>476229</v>
      </c>
      <c r="SB27" s="105">
        <v>4</v>
      </c>
      <c r="SC27" s="106">
        <v>1.45</v>
      </c>
      <c r="SD27" s="108">
        <f t="shared" ref="SD27:SD28" si="199">SA27</f>
        <v>476229</v>
      </c>
      <c r="SF27" s="98" t="s">
        <v>35</v>
      </c>
      <c r="SG27" s="105">
        <v>476824</v>
      </c>
      <c r="SH27" s="105">
        <v>4</v>
      </c>
      <c r="SI27" s="106">
        <v>1.45</v>
      </c>
      <c r="SJ27" s="108">
        <f t="shared" ref="SJ27:SJ28" si="200">SG27</f>
        <v>476824</v>
      </c>
      <c r="SL27" s="98" t="s">
        <v>35</v>
      </c>
      <c r="SM27" s="105">
        <v>477401</v>
      </c>
      <c r="SN27" s="105">
        <v>4</v>
      </c>
      <c r="SO27" s="106">
        <v>1.45</v>
      </c>
      <c r="SP27" s="108">
        <f t="shared" ref="SP27:SP28" si="201">SM27</f>
        <v>477401</v>
      </c>
      <c r="SR27" s="98" t="s">
        <v>35</v>
      </c>
      <c r="SS27" s="105">
        <v>478015</v>
      </c>
      <c r="ST27" s="105">
        <v>4</v>
      </c>
      <c r="SU27" s="106">
        <v>1.45</v>
      </c>
      <c r="SV27" s="108">
        <f t="shared" ref="SV27:SV28" si="202">SS27</f>
        <v>478015</v>
      </c>
      <c r="SX27" s="98" t="s">
        <v>35</v>
      </c>
      <c r="SY27" s="105">
        <v>478576</v>
      </c>
      <c r="SZ27" s="105">
        <v>4</v>
      </c>
      <c r="TA27" s="106">
        <v>1.45</v>
      </c>
      <c r="TB27" s="108">
        <f t="shared" ref="TB27:TB28" si="203">SY27</f>
        <v>478576</v>
      </c>
      <c r="TD27" s="98" t="s">
        <v>35</v>
      </c>
      <c r="TE27" s="105">
        <v>479174.14</v>
      </c>
      <c r="TF27" s="105">
        <v>4</v>
      </c>
      <c r="TG27" s="106">
        <v>1.45</v>
      </c>
      <c r="TH27" s="108">
        <f t="shared" ref="TH27:TH28" si="204">TE27</f>
        <v>479174.14</v>
      </c>
      <c r="TJ27" s="98" t="s">
        <v>35</v>
      </c>
      <c r="TK27" s="105">
        <v>479774.12</v>
      </c>
      <c r="TL27" s="105">
        <v>4</v>
      </c>
      <c r="TM27" s="106">
        <v>1.46</v>
      </c>
      <c r="TN27" s="108">
        <f t="shared" ref="TN27:TN28" si="205">TK27</f>
        <v>479774.12</v>
      </c>
      <c r="TP27" s="98" t="s">
        <v>35</v>
      </c>
      <c r="TQ27" s="105">
        <v>480319.19</v>
      </c>
      <c r="TR27" s="105">
        <v>4</v>
      </c>
      <c r="TS27" s="106">
        <v>1.52</v>
      </c>
      <c r="TT27" s="108">
        <f t="shared" ref="TT27:TT28" si="206">TQ27</f>
        <v>480319.19</v>
      </c>
      <c r="TV27" s="98" t="s">
        <v>35</v>
      </c>
      <c r="TW27" s="105">
        <v>480909.24</v>
      </c>
      <c r="TX27" s="105">
        <v>4</v>
      </c>
      <c r="TY27" s="106">
        <v>1.43</v>
      </c>
      <c r="TZ27" s="108">
        <f t="shared" ref="TZ27:TZ28" si="207">TW27</f>
        <v>480909.24</v>
      </c>
      <c r="UB27" s="98" t="s">
        <v>35</v>
      </c>
      <c r="UC27" s="112">
        <v>481483.11</v>
      </c>
      <c r="UD27" s="105">
        <v>4</v>
      </c>
      <c r="UE27" s="106">
        <v>1.43E-2</v>
      </c>
      <c r="UF27" s="108">
        <f t="shared" ref="UF27:UF28" si="208">UC27</f>
        <v>481483.11</v>
      </c>
    </row>
    <row r="28" spans="1:553" x14ac:dyDescent="0.25">
      <c r="A28" s="76" t="s">
        <v>252</v>
      </c>
      <c r="B28" s="77" t="s">
        <v>6</v>
      </c>
      <c r="C28" s="128" t="s">
        <v>301</v>
      </c>
      <c r="D28" s="78"/>
      <c r="E28" s="123"/>
      <c r="F28" s="123"/>
      <c r="G28" s="124"/>
      <c r="H28" s="79">
        <f t="shared" si="0"/>
        <v>0</v>
      </c>
      <c r="I28" s="80"/>
      <c r="J28" s="132"/>
      <c r="K28" s="130"/>
      <c r="L28" s="131"/>
      <c r="M28" s="81">
        <f t="shared" ref="M28" si="209">J28</f>
        <v>0</v>
      </c>
      <c r="N28" s="84"/>
      <c r="O28" s="85"/>
      <c r="P28" s="85"/>
      <c r="Q28" s="85">
        <f t="shared" ref="Q28" si="210">O28</f>
        <v>0</v>
      </c>
      <c r="R28" s="86"/>
      <c r="S28" s="89"/>
      <c r="T28" s="88"/>
      <c r="U28" s="88"/>
      <c r="V28" s="88">
        <f t="shared" ref="V28" si="211">T28</f>
        <v>0</v>
      </c>
      <c r="W28" s="86"/>
      <c r="X28" s="89"/>
      <c r="Y28" s="88"/>
      <c r="Z28" s="88"/>
      <c r="AA28" s="88">
        <f t="shared" ref="AA28" si="212">Y28</f>
        <v>0</v>
      </c>
      <c r="AB28" s="86"/>
      <c r="AC28" s="89"/>
      <c r="AD28" s="88"/>
      <c r="AE28" s="88"/>
      <c r="AF28" s="88">
        <f t="shared" ref="AF28" si="213">AD28</f>
        <v>0</v>
      </c>
      <c r="AG28" s="86"/>
      <c r="AH28" s="133"/>
      <c r="AI28" s="88"/>
      <c r="AJ28" s="88"/>
      <c r="AK28" s="88">
        <f t="shared" ref="AK28" si="214">AI28</f>
        <v>0</v>
      </c>
      <c r="AL28" s="86"/>
      <c r="AM28" s="89"/>
      <c r="AN28" s="88"/>
      <c r="AO28" s="88"/>
      <c r="AP28" s="91"/>
      <c r="AQ28" s="88">
        <f t="shared" ref="AQ28" si="215">AN28</f>
        <v>0</v>
      </c>
      <c r="AR28" s="88"/>
      <c r="AS28" s="89"/>
      <c r="AT28" s="88"/>
      <c r="AU28" s="88"/>
      <c r="AV28" s="92"/>
      <c r="AW28" s="93">
        <f t="shared" ref="AW28" si="216">AT28</f>
        <v>0</v>
      </c>
      <c r="AX28" s="89"/>
      <c r="AY28" s="88"/>
      <c r="AZ28" s="88"/>
      <c r="BA28" s="94"/>
      <c r="BB28" s="93">
        <f t="shared" ref="BB28" si="217">AY28</f>
        <v>0</v>
      </c>
      <c r="BC28" s="89"/>
      <c r="BD28" s="95"/>
      <c r="BE28" s="94"/>
      <c r="BF28" s="113"/>
      <c r="BG28" s="97">
        <f t="shared" ref="BG28" si="218">BD28</f>
        <v>0</v>
      </c>
      <c r="BH28" s="98"/>
      <c r="BI28" s="99"/>
      <c r="BJ28" s="99"/>
      <c r="BK28" s="100"/>
      <c r="BL28" s="101">
        <f t="shared" ref="BL28" si="219">BI28</f>
        <v>0</v>
      </c>
      <c r="BM28" s="102"/>
      <c r="BN28" s="99"/>
      <c r="BO28" s="99"/>
      <c r="BP28" s="106"/>
      <c r="BQ28" s="104">
        <f t="shared" ref="BQ28" si="220">BN28</f>
        <v>0</v>
      </c>
      <c r="BR28" s="102"/>
      <c r="BS28" s="99"/>
      <c r="BT28" s="99"/>
      <c r="BU28" s="106"/>
      <c r="BV28" s="104">
        <f>BS28</f>
        <v>0</v>
      </c>
      <c r="BW28" s="98"/>
      <c r="BX28" s="105"/>
      <c r="BY28" s="105"/>
      <c r="BZ28" s="106"/>
      <c r="CA28" s="104">
        <f t="shared" ref="CA28" si="221">BX28</f>
        <v>0</v>
      </c>
      <c r="CB28" s="98"/>
      <c r="CC28" s="105"/>
      <c r="CD28" s="105"/>
      <c r="CE28" s="106"/>
      <c r="CF28" s="104">
        <f t="shared" ref="CF28" si="222">CC28</f>
        <v>0</v>
      </c>
      <c r="CG28" s="98"/>
      <c r="CH28" s="105"/>
      <c r="CI28" s="105"/>
      <c r="CJ28" s="106"/>
      <c r="CK28" s="105">
        <f t="shared" ref="CK28" si="223">CH28</f>
        <v>0</v>
      </c>
      <c r="CL28" s="98"/>
      <c r="CM28" s="105">
        <v>4999</v>
      </c>
      <c r="CN28" s="105">
        <v>2</v>
      </c>
      <c r="CO28" s="106"/>
      <c r="CP28" s="104">
        <f t="shared" ref="CP28" si="224">CM28</f>
        <v>4999</v>
      </c>
      <c r="CQ28" s="98" t="s">
        <v>37</v>
      </c>
      <c r="CR28" s="100">
        <v>255877</v>
      </c>
      <c r="CS28" s="100">
        <v>3</v>
      </c>
      <c r="CT28" s="106">
        <v>2.46</v>
      </c>
      <c r="CU28" s="104">
        <f t="shared" ref="CU28" si="225">CR28</f>
        <v>255877</v>
      </c>
      <c r="CV28" s="1" t="s">
        <v>37</v>
      </c>
      <c r="CW28" s="107">
        <v>451560.47</v>
      </c>
      <c r="CX28" s="107">
        <v>9</v>
      </c>
      <c r="CY28" s="18">
        <v>33.75</v>
      </c>
      <c r="CZ28" s="104">
        <f t="shared" ref="CZ28" si="226">CW28</f>
        <v>451560.47</v>
      </c>
      <c r="DA28" s="105"/>
      <c r="DB28" s="1" t="s">
        <v>37</v>
      </c>
      <c r="DC28" s="107">
        <v>727435</v>
      </c>
      <c r="DD28" s="107">
        <v>30</v>
      </c>
      <c r="DE28" s="18">
        <v>9.11</v>
      </c>
      <c r="DF28" s="104">
        <f t="shared" ref="DF28" si="227">DC28</f>
        <v>727435</v>
      </c>
      <c r="DG28" s="1" t="s">
        <v>37</v>
      </c>
      <c r="DH28" s="107">
        <v>1122306</v>
      </c>
      <c r="DI28" s="107">
        <v>50</v>
      </c>
      <c r="DJ28" s="18">
        <v>3.83</v>
      </c>
      <c r="DK28" s="104">
        <f t="shared" ref="DK28" si="228">DH28</f>
        <v>1122306</v>
      </c>
      <c r="DL28" s="1" t="s">
        <v>37</v>
      </c>
      <c r="DM28" s="107">
        <v>1227005</v>
      </c>
      <c r="DN28" s="107">
        <v>62</v>
      </c>
      <c r="DO28" s="18">
        <v>15.28</v>
      </c>
      <c r="DP28" s="104">
        <f t="shared" ref="DP28" si="229">DM28</f>
        <v>1227005</v>
      </c>
      <c r="DQ28" s="1" t="s">
        <v>37</v>
      </c>
      <c r="DR28" s="107">
        <v>1103515</v>
      </c>
      <c r="DS28" s="107">
        <v>77</v>
      </c>
      <c r="DT28" s="18">
        <v>6.81</v>
      </c>
      <c r="DU28" s="104">
        <f t="shared" ref="DU28" si="230">DR28</f>
        <v>1103515</v>
      </c>
      <c r="DV28" s="1" t="s">
        <v>37</v>
      </c>
      <c r="DW28" s="107">
        <v>1142106</v>
      </c>
      <c r="DX28" s="107">
        <v>94</v>
      </c>
      <c r="DY28" s="18">
        <v>4.12</v>
      </c>
      <c r="DZ28" s="104">
        <f t="shared" ref="DZ28" si="231">DW28</f>
        <v>1142106</v>
      </c>
      <c r="EA28" s="1" t="s">
        <v>37</v>
      </c>
      <c r="EB28" s="107">
        <v>1167055</v>
      </c>
      <c r="EC28" s="107">
        <v>103</v>
      </c>
      <c r="ED28" s="18">
        <v>4.72</v>
      </c>
      <c r="EE28" s="104">
        <f t="shared" ref="EE28" si="232">EB28</f>
        <v>1167055</v>
      </c>
      <c r="EF28" s="1" t="s">
        <v>37</v>
      </c>
      <c r="EG28" s="107">
        <v>1351951</v>
      </c>
      <c r="EH28" s="107">
        <v>114</v>
      </c>
      <c r="EI28" s="18">
        <v>2.02</v>
      </c>
      <c r="EJ28" s="104">
        <f t="shared" ref="EJ28" si="233">EG28</f>
        <v>1351951</v>
      </c>
      <c r="EK28" s="1" t="s">
        <v>37</v>
      </c>
      <c r="EL28" s="107">
        <v>1504474</v>
      </c>
      <c r="EM28" s="107">
        <v>119</v>
      </c>
      <c r="EN28" s="18">
        <v>2.29</v>
      </c>
      <c r="EO28" s="104">
        <f t="shared" ref="EO28" si="234">EL28</f>
        <v>1504474</v>
      </c>
      <c r="EP28" s="1" t="s">
        <v>37</v>
      </c>
      <c r="EQ28" s="107">
        <v>1534359</v>
      </c>
      <c r="ER28" s="107">
        <v>120</v>
      </c>
      <c r="ES28" s="18">
        <v>7.98</v>
      </c>
      <c r="ET28" s="104">
        <f t="shared" ref="ET28" si="235">EQ28</f>
        <v>1534359</v>
      </c>
      <c r="EV28" s="98" t="s">
        <v>37</v>
      </c>
      <c r="EW28" s="105">
        <v>2015199</v>
      </c>
      <c r="EX28" s="105">
        <v>130</v>
      </c>
      <c r="EY28" s="106">
        <v>2.97</v>
      </c>
      <c r="EZ28" s="104">
        <f t="shared" ref="EZ28" si="236">EW28</f>
        <v>2015199</v>
      </c>
      <c r="FB28" s="98" t="s">
        <v>37</v>
      </c>
      <c r="FC28" s="105">
        <v>2113317</v>
      </c>
      <c r="FD28" s="105">
        <v>135</v>
      </c>
      <c r="FE28" s="106">
        <v>2.4500000000000002</v>
      </c>
      <c r="FF28" s="104">
        <f t="shared" ref="FF28" si="237">FC28</f>
        <v>2113317</v>
      </c>
      <c r="FH28" s="98" t="s">
        <v>37</v>
      </c>
      <c r="FI28" s="105">
        <v>2529904</v>
      </c>
      <c r="FJ28" s="105">
        <v>144</v>
      </c>
      <c r="FK28" s="106">
        <v>2.29</v>
      </c>
      <c r="FL28" s="104">
        <f t="shared" ref="FL28" si="238">FI28</f>
        <v>2529904</v>
      </c>
      <c r="FN28" s="98" t="s">
        <v>37</v>
      </c>
      <c r="FO28" s="105">
        <v>2616894</v>
      </c>
      <c r="FP28" s="105">
        <v>150</v>
      </c>
      <c r="FQ28" s="106">
        <v>5.0599999999999996</v>
      </c>
      <c r="FR28" s="104">
        <f t="shared" ref="FR28" si="239">FO28</f>
        <v>2616894</v>
      </c>
      <c r="FT28" s="98" t="s">
        <v>37</v>
      </c>
      <c r="FU28" s="105">
        <v>2634134</v>
      </c>
      <c r="FV28" s="105">
        <v>156</v>
      </c>
      <c r="FW28" s="106">
        <v>5.58</v>
      </c>
      <c r="FX28" s="104">
        <f t="shared" ref="FX28" si="240">FU28</f>
        <v>2634134</v>
      </c>
      <c r="FZ28" s="98" t="s">
        <v>37</v>
      </c>
      <c r="GA28" s="105">
        <v>2858989</v>
      </c>
      <c r="GB28" s="105">
        <v>171</v>
      </c>
      <c r="GC28" s="106">
        <v>1.72</v>
      </c>
      <c r="GD28" s="104">
        <f t="shared" ref="GD28" si="241">GA28</f>
        <v>2858989</v>
      </c>
      <c r="GF28" s="98" t="s">
        <v>37</v>
      </c>
      <c r="GG28" s="105">
        <v>3599532</v>
      </c>
      <c r="GH28" s="105">
        <v>190</v>
      </c>
      <c r="GI28" s="106">
        <v>4.6900000000000004</v>
      </c>
      <c r="GJ28" s="104">
        <f t="shared" ref="GJ28" si="242">GG28</f>
        <v>3599532</v>
      </c>
      <c r="GL28" s="98" t="s">
        <v>37</v>
      </c>
      <c r="GM28" s="105">
        <v>3775656</v>
      </c>
      <c r="GN28" s="105">
        <v>204</v>
      </c>
      <c r="GO28" s="106">
        <v>-0.22</v>
      </c>
      <c r="GP28" s="104">
        <f t="shared" ref="GP28" si="243">GM28</f>
        <v>3775656</v>
      </c>
      <c r="GR28" s="98" t="s">
        <v>37</v>
      </c>
      <c r="GS28" s="105">
        <v>3920944</v>
      </c>
      <c r="GT28" s="105">
        <v>215</v>
      </c>
      <c r="GU28" s="106">
        <v>4.6100000000000003</v>
      </c>
      <c r="GV28" s="104">
        <f t="shared" ref="GV28" si="244">GS28</f>
        <v>3920944</v>
      </c>
      <c r="GX28" s="98" t="s">
        <v>37</v>
      </c>
      <c r="GY28" s="105">
        <v>4047648</v>
      </c>
      <c r="GZ28" s="105">
        <v>223</v>
      </c>
      <c r="HA28" s="106">
        <v>1.54</v>
      </c>
      <c r="HB28" s="108">
        <f t="shared" ref="HB28" si="245">GY28</f>
        <v>4047648</v>
      </c>
      <c r="HD28" s="98" t="s">
        <v>37</v>
      </c>
      <c r="HE28" s="105">
        <v>4941157.95</v>
      </c>
      <c r="HF28" s="105">
        <v>244</v>
      </c>
      <c r="HG28" s="106">
        <v>1.52</v>
      </c>
      <c r="HH28" s="108">
        <f t="shared" ref="HH28" si="246">HE28</f>
        <v>4941157.95</v>
      </c>
      <c r="HJ28" s="98" t="s">
        <v>37</v>
      </c>
      <c r="HK28" s="105">
        <v>4215737</v>
      </c>
      <c r="HL28" s="105">
        <v>237</v>
      </c>
      <c r="HM28" s="106">
        <v>4.1900000000000004</v>
      </c>
      <c r="HN28" s="108">
        <f t="shared" ref="HN28" si="247">HK28</f>
        <v>4215737</v>
      </c>
      <c r="HP28" s="98" t="s">
        <v>37</v>
      </c>
      <c r="HQ28" s="105">
        <v>4702658</v>
      </c>
      <c r="HR28" s="105">
        <v>257</v>
      </c>
      <c r="HS28" s="106">
        <v>7.79</v>
      </c>
      <c r="HT28" s="108">
        <f t="shared" ref="HT28" si="248">HQ28</f>
        <v>4702658</v>
      </c>
      <c r="HV28" s="98" t="s">
        <v>37</v>
      </c>
      <c r="HW28" s="105">
        <v>5105044</v>
      </c>
      <c r="HX28" s="105">
        <v>249</v>
      </c>
      <c r="HY28" s="106">
        <v>1.85</v>
      </c>
      <c r="HZ28" s="108">
        <f t="shared" ref="HZ28" si="249">HW28</f>
        <v>5105044</v>
      </c>
      <c r="IB28" s="98" t="s">
        <v>37</v>
      </c>
      <c r="IC28" s="105">
        <v>5780288</v>
      </c>
      <c r="ID28" s="105">
        <v>287</v>
      </c>
      <c r="IE28" s="106">
        <v>2.25</v>
      </c>
      <c r="IF28" s="109">
        <f t="shared" ref="IF28" si="250">IC28</f>
        <v>5780288</v>
      </c>
      <c r="IH28" s="98" t="s">
        <v>37</v>
      </c>
      <c r="II28" s="105">
        <v>6799392</v>
      </c>
      <c r="IJ28" s="105">
        <v>317</v>
      </c>
      <c r="IK28" s="106">
        <v>2.65</v>
      </c>
      <c r="IL28" s="108">
        <f t="shared" ref="IL28" si="251">II28</f>
        <v>6799392</v>
      </c>
      <c r="IN28" s="98" t="s">
        <v>37</v>
      </c>
      <c r="IO28" s="105">
        <v>7628112</v>
      </c>
      <c r="IP28" s="105">
        <v>351</v>
      </c>
      <c r="IQ28" s="106">
        <v>11.02</v>
      </c>
      <c r="IR28" s="108">
        <f t="shared" ref="IR28" si="252">IO28</f>
        <v>7628112</v>
      </c>
      <c r="IT28" s="98" t="s">
        <v>37</v>
      </c>
      <c r="IU28" s="105">
        <v>8227763</v>
      </c>
      <c r="IV28" s="105">
        <v>384</v>
      </c>
      <c r="IW28" s="106">
        <v>3.34</v>
      </c>
      <c r="IX28" s="108">
        <f t="shared" ref="IX28" si="253">IU28</f>
        <v>8227763</v>
      </c>
      <c r="IZ28" s="98" t="s">
        <v>37</v>
      </c>
      <c r="JA28" s="105">
        <v>8519169</v>
      </c>
      <c r="JB28" s="105">
        <v>418</v>
      </c>
      <c r="JC28" s="106">
        <v>2.78</v>
      </c>
      <c r="JD28" s="108">
        <f t="shared" ref="JD28" si="254">JA28</f>
        <v>8519169</v>
      </c>
      <c r="JF28" s="98" t="s">
        <v>37</v>
      </c>
      <c r="JG28" s="105">
        <v>10441729</v>
      </c>
      <c r="JH28" s="105">
        <v>460</v>
      </c>
      <c r="JI28" s="106">
        <v>3.28</v>
      </c>
      <c r="JJ28" s="108">
        <f t="shared" ref="JJ28" si="255">JG28</f>
        <v>10441729</v>
      </c>
      <c r="JL28" s="98" t="s">
        <v>37</v>
      </c>
      <c r="JM28" s="105">
        <v>10963162</v>
      </c>
      <c r="JN28" s="105">
        <v>505</v>
      </c>
      <c r="JO28" s="106">
        <v>1.97</v>
      </c>
      <c r="JP28" s="108">
        <f t="shared" ref="JP28" si="256">JM28</f>
        <v>10963162</v>
      </c>
      <c r="JR28" s="98" t="s">
        <v>37</v>
      </c>
      <c r="JS28" s="105">
        <v>11582213</v>
      </c>
      <c r="JT28" s="105">
        <v>572</v>
      </c>
      <c r="JU28" s="106">
        <v>3.42</v>
      </c>
      <c r="JV28" s="108">
        <f t="shared" ref="JV28" si="257">JS28</f>
        <v>11582213</v>
      </c>
      <c r="JX28" s="98" t="s">
        <v>35</v>
      </c>
      <c r="JY28" s="105">
        <v>11506243</v>
      </c>
      <c r="JZ28" s="105">
        <v>614</v>
      </c>
      <c r="KA28" s="106">
        <v>3.57</v>
      </c>
      <c r="KB28" s="108">
        <f t="shared" ref="KB28" si="258">JY28</f>
        <v>11506243</v>
      </c>
      <c r="KD28" s="98" t="s">
        <v>35</v>
      </c>
      <c r="KE28" s="105">
        <v>11888729</v>
      </c>
      <c r="KF28" s="105">
        <v>650</v>
      </c>
      <c r="KG28" s="106">
        <v>2.84</v>
      </c>
      <c r="KH28" s="108">
        <f t="shared" ref="KH28" si="259">KE28</f>
        <v>11888729</v>
      </c>
      <c r="KJ28" s="98" t="s">
        <v>35</v>
      </c>
      <c r="KK28" s="105">
        <v>12185540</v>
      </c>
      <c r="KL28" s="105">
        <v>671</v>
      </c>
      <c r="KM28" s="106">
        <v>4.92</v>
      </c>
      <c r="KN28" s="108">
        <f t="shared" si="56"/>
        <v>12185540</v>
      </c>
      <c r="KP28" s="98" t="s">
        <v>35</v>
      </c>
      <c r="KQ28" s="105">
        <v>13340799</v>
      </c>
      <c r="KR28" s="105">
        <v>709</v>
      </c>
      <c r="KS28" s="106">
        <v>3.46</v>
      </c>
      <c r="KT28" s="108">
        <f t="shared" ref="KT28" si="260">KQ28</f>
        <v>13340799</v>
      </c>
      <c r="KV28" s="98" t="s">
        <v>35</v>
      </c>
      <c r="KW28" s="105">
        <v>14568767</v>
      </c>
      <c r="KX28" s="105">
        <v>726</v>
      </c>
      <c r="KY28" s="106">
        <v>6.52</v>
      </c>
      <c r="KZ28" s="108">
        <f t="shared" ref="KZ28" si="261">KW28</f>
        <v>14568767</v>
      </c>
      <c r="LB28" s="98" t="s">
        <v>35</v>
      </c>
      <c r="LC28" s="105">
        <v>14942480</v>
      </c>
      <c r="LD28" s="105">
        <v>772</v>
      </c>
      <c r="LE28" s="106">
        <v>4.92</v>
      </c>
      <c r="LF28" s="108">
        <f t="shared" si="169"/>
        <v>14942480</v>
      </c>
      <c r="LH28" s="98" t="s">
        <v>35</v>
      </c>
      <c r="LI28" s="105">
        <v>15336856</v>
      </c>
      <c r="LJ28" s="105">
        <v>810</v>
      </c>
      <c r="LK28" s="106">
        <v>2.42</v>
      </c>
      <c r="LL28" s="108">
        <f t="shared" si="170"/>
        <v>15336856</v>
      </c>
      <c r="LN28" s="98" t="s">
        <v>35</v>
      </c>
      <c r="LO28" s="105">
        <v>17586571</v>
      </c>
      <c r="LP28" s="105">
        <v>869</v>
      </c>
      <c r="LQ28" s="106">
        <v>4.6900000000000004</v>
      </c>
      <c r="LR28" s="108">
        <f t="shared" si="171"/>
        <v>17586571</v>
      </c>
      <c r="LT28" s="98" t="s">
        <v>35</v>
      </c>
      <c r="LU28" s="105">
        <v>17564121</v>
      </c>
      <c r="LV28" s="105">
        <v>922</v>
      </c>
      <c r="LW28" s="106">
        <v>2.39</v>
      </c>
      <c r="LX28" s="108">
        <f t="shared" si="172"/>
        <v>17564121</v>
      </c>
      <c r="LZ28" s="98" t="s">
        <v>35</v>
      </c>
      <c r="MA28" s="105">
        <v>20312595</v>
      </c>
      <c r="MB28" s="105">
        <v>974</v>
      </c>
      <c r="MC28" s="106">
        <v>5.25</v>
      </c>
      <c r="MD28" s="108">
        <f t="shared" si="173"/>
        <v>20312595</v>
      </c>
      <c r="MF28" s="98" t="s">
        <v>35</v>
      </c>
      <c r="MG28" s="105">
        <v>23267192</v>
      </c>
      <c r="MH28" s="105">
        <v>1019</v>
      </c>
      <c r="MI28" s="106">
        <v>1.0900000000000001</v>
      </c>
      <c r="MJ28" s="108">
        <f t="shared" si="174"/>
        <v>23267192</v>
      </c>
      <c r="ML28" s="98" t="s">
        <v>35</v>
      </c>
      <c r="MM28" s="105">
        <v>23698769</v>
      </c>
      <c r="MN28" s="105">
        <v>1064</v>
      </c>
      <c r="MO28" s="106">
        <v>3.45</v>
      </c>
      <c r="MP28" s="108">
        <f t="shared" si="175"/>
        <v>23698769</v>
      </c>
      <c r="MR28" s="98" t="s">
        <v>35</v>
      </c>
      <c r="MS28" s="105">
        <v>24018345</v>
      </c>
      <c r="MT28" s="105">
        <v>1104</v>
      </c>
      <c r="MU28" s="106">
        <v>2.15</v>
      </c>
      <c r="MV28" s="108">
        <f t="shared" si="176"/>
        <v>24018345</v>
      </c>
      <c r="MX28" s="98" t="s">
        <v>35</v>
      </c>
      <c r="MY28" s="105">
        <v>23756853</v>
      </c>
      <c r="MZ28" s="105">
        <v>1139</v>
      </c>
      <c r="NA28" s="106">
        <v>0.81</v>
      </c>
      <c r="NB28" s="108">
        <f t="shared" si="177"/>
        <v>23756853</v>
      </c>
      <c r="ND28" s="98" t="s">
        <v>35</v>
      </c>
      <c r="NE28" s="105">
        <v>25044272</v>
      </c>
      <c r="NF28" s="105">
        <v>1177</v>
      </c>
      <c r="NG28" s="106">
        <v>2.96</v>
      </c>
      <c r="NH28" s="108">
        <f t="shared" si="178"/>
        <v>25044272</v>
      </c>
      <c r="NJ28" s="98" t="s">
        <v>35</v>
      </c>
      <c r="NK28" s="105">
        <v>24732010</v>
      </c>
      <c r="NL28" s="105">
        <v>1194</v>
      </c>
      <c r="NM28" s="106">
        <v>0.86</v>
      </c>
      <c r="NN28" s="108">
        <f t="shared" si="179"/>
        <v>24732010</v>
      </c>
      <c r="NP28" s="98" t="s">
        <v>35</v>
      </c>
      <c r="NQ28" s="105">
        <v>24532401</v>
      </c>
      <c r="NR28" s="105">
        <v>1196</v>
      </c>
      <c r="NS28" s="106">
        <v>1.45</v>
      </c>
      <c r="NT28" s="108">
        <f t="shared" si="180"/>
        <v>24532401</v>
      </c>
      <c r="NV28" s="98" t="s">
        <v>35</v>
      </c>
      <c r="NW28" s="105">
        <v>24121849</v>
      </c>
      <c r="NX28" s="105">
        <v>1201</v>
      </c>
      <c r="NY28" s="106">
        <v>3.19</v>
      </c>
      <c r="NZ28" s="108">
        <f t="shared" si="181"/>
        <v>24121849</v>
      </c>
      <c r="OB28" s="98" t="s">
        <v>35</v>
      </c>
      <c r="OC28" s="105">
        <v>24422125</v>
      </c>
      <c r="OD28" s="105">
        <v>1202</v>
      </c>
      <c r="OE28" s="106">
        <v>2.2799999999999998</v>
      </c>
      <c r="OF28" s="108">
        <f t="shared" si="182"/>
        <v>24422125</v>
      </c>
      <c r="OH28" s="98" t="s">
        <v>35</v>
      </c>
      <c r="OI28" s="105">
        <v>24481119</v>
      </c>
      <c r="OJ28" s="105">
        <v>1211</v>
      </c>
      <c r="OK28" s="106">
        <v>2.89</v>
      </c>
      <c r="OL28" s="108">
        <f t="shared" si="183"/>
        <v>24481119</v>
      </c>
      <c r="ON28" s="98" t="s">
        <v>35</v>
      </c>
      <c r="OO28" s="105">
        <v>24827075</v>
      </c>
      <c r="OP28" s="105">
        <v>1224</v>
      </c>
      <c r="OQ28" s="106">
        <v>1.22</v>
      </c>
      <c r="OR28" s="108">
        <f t="shared" si="184"/>
        <v>24827075</v>
      </c>
      <c r="OT28" s="98" t="s">
        <v>35</v>
      </c>
      <c r="OU28" s="105">
        <v>24217660</v>
      </c>
      <c r="OV28" s="105">
        <v>1237</v>
      </c>
      <c r="OW28" s="106">
        <v>4.29</v>
      </c>
      <c r="OX28" s="108">
        <f t="shared" si="185"/>
        <v>24217660</v>
      </c>
      <c r="OZ28" s="98" t="s">
        <v>35</v>
      </c>
      <c r="PA28" s="105">
        <v>24463913</v>
      </c>
      <c r="PB28" s="105">
        <v>1254</v>
      </c>
      <c r="PC28" s="106">
        <v>1.34</v>
      </c>
      <c r="PD28" s="108">
        <f t="shared" si="186"/>
        <v>24463913</v>
      </c>
      <c r="PF28" s="98" t="s">
        <v>35</v>
      </c>
      <c r="PG28" s="105">
        <v>24015613</v>
      </c>
      <c r="PH28" s="105">
        <v>1259</v>
      </c>
      <c r="PI28" s="106">
        <v>1.45</v>
      </c>
      <c r="PJ28" s="108">
        <f t="shared" si="187"/>
        <v>24015613</v>
      </c>
      <c r="PL28" s="98" t="s">
        <v>35</v>
      </c>
      <c r="PM28" s="105">
        <v>24062168</v>
      </c>
      <c r="PN28" s="105">
        <v>1262</v>
      </c>
      <c r="PO28" s="106">
        <v>0.79</v>
      </c>
      <c r="PP28" s="108">
        <f t="shared" si="188"/>
        <v>24062168</v>
      </c>
      <c r="PR28" s="98" t="s">
        <v>35</v>
      </c>
      <c r="PS28" s="105">
        <v>23242412</v>
      </c>
      <c r="PT28" s="105">
        <v>1255</v>
      </c>
      <c r="PU28" s="106">
        <v>1.02</v>
      </c>
      <c r="PV28" s="108">
        <f t="shared" si="189"/>
        <v>23242412</v>
      </c>
      <c r="PX28" s="98" t="s">
        <v>35</v>
      </c>
      <c r="PY28" s="105">
        <v>22936969</v>
      </c>
      <c r="PZ28" s="105">
        <v>1256</v>
      </c>
      <c r="QA28" s="106">
        <v>1.36</v>
      </c>
      <c r="QB28" s="108">
        <f t="shared" si="190"/>
        <v>22936969</v>
      </c>
      <c r="QD28" s="98" t="s">
        <v>35</v>
      </c>
      <c r="QE28" s="105">
        <v>22640924</v>
      </c>
      <c r="QF28" s="105">
        <v>1247</v>
      </c>
      <c r="QG28" s="106">
        <v>1.33</v>
      </c>
      <c r="QH28" s="108">
        <f t="shared" si="191"/>
        <v>22640924</v>
      </c>
      <c r="QJ28" s="98" t="s">
        <v>35</v>
      </c>
      <c r="QK28" s="105">
        <v>22238378</v>
      </c>
      <c r="QL28" s="105">
        <v>1243</v>
      </c>
      <c r="QM28" s="106">
        <v>2.3199999999999998</v>
      </c>
      <c r="QN28" s="108">
        <f t="shared" si="192"/>
        <v>22238378</v>
      </c>
      <c r="QP28" s="98" t="s">
        <v>35</v>
      </c>
      <c r="QQ28" s="105">
        <v>21769626</v>
      </c>
      <c r="QR28" s="105">
        <v>1249</v>
      </c>
      <c r="QS28" s="106">
        <v>1.42</v>
      </c>
      <c r="QT28" s="108">
        <f t="shared" si="193"/>
        <v>21769626</v>
      </c>
      <c r="QV28" s="98" t="s">
        <v>35</v>
      </c>
      <c r="QW28" s="105">
        <v>22593644</v>
      </c>
      <c r="QX28" s="105">
        <v>1248</v>
      </c>
      <c r="QY28" s="106">
        <v>1.53</v>
      </c>
      <c r="QZ28" s="108">
        <f t="shared" si="194"/>
        <v>22593644</v>
      </c>
      <c r="RB28" s="98" t="s">
        <v>35</v>
      </c>
      <c r="RC28" s="105">
        <v>22280306</v>
      </c>
      <c r="RD28" s="105">
        <v>1243</v>
      </c>
      <c r="RE28" s="106">
        <v>1.46</v>
      </c>
      <c r="RF28" s="108">
        <f t="shared" si="195"/>
        <v>22280306</v>
      </c>
      <c r="RH28" s="98" t="s">
        <v>35</v>
      </c>
      <c r="RI28" s="105">
        <v>22295144</v>
      </c>
      <c r="RJ28" s="105">
        <v>1245</v>
      </c>
      <c r="RK28" s="106">
        <v>0.77</v>
      </c>
      <c r="RL28" s="108">
        <f t="shared" si="196"/>
        <v>22295144</v>
      </c>
      <c r="RN28" s="98" t="s">
        <v>35</v>
      </c>
      <c r="RO28" s="105">
        <v>22090739</v>
      </c>
      <c r="RP28" s="105">
        <v>1241</v>
      </c>
      <c r="RQ28" s="106">
        <v>2.4500000000000002</v>
      </c>
      <c r="RR28" s="108">
        <f t="shared" si="197"/>
        <v>22090739</v>
      </c>
      <c r="RT28" s="98" t="s">
        <v>35</v>
      </c>
      <c r="RU28" s="105">
        <v>22315100</v>
      </c>
      <c r="RV28" s="105">
        <v>1244</v>
      </c>
      <c r="RW28" s="106">
        <v>1.27</v>
      </c>
      <c r="RX28" s="108">
        <f t="shared" si="198"/>
        <v>22315100</v>
      </c>
      <c r="RZ28" s="98" t="s">
        <v>35</v>
      </c>
      <c r="SA28" s="105">
        <v>22041202</v>
      </c>
      <c r="SB28" s="105">
        <v>1243</v>
      </c>
      <c r="SC28" s="106">
        <v>2.35</v>
      </c>
      <c r="SD28" s="108">
        <f t="shared" si="199"/>
        <v>22041202</v>
      </c>
      <c r="SF28" s="98" t="s">
        <v>35</v>
      </c>
      <c r="SG28" s="105">
        <v>22132771</v>
      </c>
      <c r="SH28" s="105">
        <v>1245</v>
      </c>
      <c r="SI28" s="106">
        <v>3.92</v>
      </c>
      <c r="SJ28" s="108">
        <f t="shared" si="200"/>
        <v>22132771</v>
      </c>
      <c r="SL28" s="98" t="s">
        <v>35</v>
      </c>
      <c r="SM28" s="105">
        <v>21163921</v>
      </c>
      <c r="SN28" s="105">
        <v>1260</v>
      </c>
      <c r="SO28" s="106">
        <v>0.77</v>
      </c>
      <c r="SP28" s="108">
        <f t="shared" si="201"/>
        <v>21163921</v>
      </c>
      <c r="SR28" s="98" t="s">
        <v>35</v>
      </c>
      <c r="SS28" s="105">
        <v>21200910</v>
      </c>
      <c r="ST28" s="105">
        <v>1262</v>
      </c>
      <c r="SU28" s="106">
        <v>1.53</v>
      </c>
      <c r="SV28" s="108">
        <f t="shared" si="202"/>
        <v>21200910</v>
      </c>
      <c r="SX28" s="98" t="s">
        <v>35</v>
      </c>
      <c r="SY28" s="105">
        <v>20999702</v>
      </c>
      <c r="SZ28" s="105">
        <v>1266</v>
      </c>
      <c r="TA28" s="106">
        <v>1.37</v>
      </c>
      <c r="TB28" s="108">
        <f t="shared" si="203"/>
        <v>20999702</v>
      </c>
      <c r="TD28" s="98" t="s">
        <v>36</v>
      </c>
      <c r="TE28" s="105">
        <v>20521485.829999998</v>
      </c>
      <c r="TF28" s="105">
        <v>1270</v>
      </c>
      <c r="TG28" s="106">
        <v>1.84</v>
      </c>
      <c r="TH28" s="108">
        <f t="shared" si="204"/>
        <v>20521485.829999998</v>
      </c>
      <c r="TJ28" s="98" t="s">
        <v>36</v>
      </c>
      <c r="TK28" s="105">
        <v>20605031.050000001</v>
      </c>
      <c r="TL28" s="105">
        <v>1278</v>
      </c>
      <c r="TM28" s="106">
        <v>1.82</v>
      </c>
      <c r="TN28" s="108">
        <f t="shared" si="205"/>
        <v>20605031.050000001</v>
      </c>
      <c r="TP28" s="98" t="s">
        <v>36</v>
      </c>
      <c r="TQ28" s="105">
        <v>20401088.68</v>
      </c>
      <c r="TR28" s="105">
        <v>1283</v>
      </c>
      <c r="TS28" s="106">
        <v>0.83</v>
      </c>
      <c r="TT28" s="108">
        <f t="shared" si="206"/>
        <v>20401088.68</v>
      </c>
      <c r="TV28" s="98" t="s">
        <v>36</v>
      </c>
      <c r="TW28" s="105">
        <v>21122453.190000001</v>
      </c>
      <c r="TX28" s="105">
        <v>1293</v>
      </c>
      <c r="TY28" s="106">
        <v>-0.65</v>
      </c>
      <c r="TZ28" s="108">
        <f t="shared" si="207"/>
        <v>21122453.190000001</v>
      </c>
      <c r="UB28" s="98" t="s">
        <v>36</v>
      </c>
      <c r="UC28" s="105">
        <v>21181158.73</v>
      </c>
      <c r="UD28" s="105">
        <v>1300</v>
      </c>
      <c r="UE28" s="106">
        <v>3.6799999999999999E-2</v>
      </c>
      <c r="UF28" s="108">
        <f t="shared" si="208"/>
        <v>21181158.73</v>
      </c>
    </row>
    <row r="29" spans="1:553" x14ac:dyDescent="0.25">
      <c r="A29" s="76" t="s">
        <v>253</v>
      </c>
      <c r="B29" s="77" t="s">
        <v>14</v>
      </c>
      <c r="C29" s="128" t="s">
        <v>276</v>
      </c>
      <c r="D29" s="78"/>
      <c r="E29" s="123"/>
      <c r="F29" s="123"/>
      <c r="G29" s="124"/>
      <c r="H29" s="79">
        <f t="shared" si="0"/>
        <v>0</v>
      </c>
      <c r="I29" s="80"/>
      <c r="J29" s="132"/>
      <c r="K29" s="130"/>
      <c r="L29" s="131"/>
      <c r="M29" s="81">
        <f t="shared" si="1"/>
        <v>0</v>
      </c>
      <c r="N29" s="84"/>
      <c r="O29" s="85"/>
      <c r="P29" s="85"/>
      <c r="Q29" s="85">
        <f t="shared" si="2"/>
        <v>0</v>
      </c>
      <c r="R29" s="86"/>
      <c r="S29" s="89"/>
      <c r="T29" s="88"/>
      <c r="U29" s="88"/>
      <c r="V29" s="88">
        <f t="shared" si="3"/>
        <v>0</v>
      </c>
      <c r="W29" s="86"/>
      <c r="X29" s="89"/>
      <c r="Y29" s="88"/>
      <c r="Z29" s="88"/>
      <c r="AA29" s="88">
        <f t="shared" si="4"/>
        <v>0</v>
      </c>
      <c r="AB29" s="86"/>
      <c r="AC29" s="89"/>
      <c r="AD29" s="88"/>
      <c r="AE29" s="88"/>
      <c r="AF29" s="88">
        <f t="shared" si="5"/>
        <v>0</v>
      </c>
      <c r="AG29" s="86"/>
      <c r="AH29" s="133"/>
      <c r="AI29" s="88"/>
      <c r="AJ29" s="88"/>
      <c r="AK29" s="88">
        <f t="shared" si="6"/>
        <v>0</v>
      </c>
      <c r="AL29" s="86"/>
      <c r="AM29" s="89"/>
      <c r="AN29" s="88"/>
      <c r="AO29" s="88"/>
      <c r="AP29" s="91"/>
      <c r="AQ29" s="88">
        <f t="shared" si="7"/>
        <v>0</v>
      </c>
      <c r="AR29" s="88"/>
      <c r="AS29" s="89"/>
      <c r="AT29" s="88"/>
      <c r="AU29" s="88"/>
      <c r="AV29" s="92"/>
      <c r="AW29" s="93">
        <f t="shared" si="8"/>
        <v>0</v>
      </c>
      <c r="AX29" s="89"/>
      <c r="AY29" s="88"/>
      <c r="AZ29" s="88"/>
      <c r="BA29" s="94"/>
      <c r="BB29" s="93">
        <f t="shared" si="9"/>
        <v>0</v>
      </c>
      <c r="BC29" s="89"/>
      <c r="BD29" s="95"/>
      <c r="BE29" s="94"/>
      <c r="BF29" s="113"/>
      <c r="BG29" s="97">
        <f t="shared" si="55"/>
        <v>0</v>
      </c>
      <c r="BH29" s="98"/>
      <c r="BI29" s="99"/>
      <c r="BJ29" s="99"/>
      <c r="BK29" s="100"/>
      <c r="BL29" s="101">
        <f t="shared" si="10"/>
        <v>0</v>
      </c>
      <c r="BM29" s="102"/>
      <c r="BN29" s="99"/>
      <c r="BO29" s="99"/>
      <c r="BP29" s="106"/>
      <c r="BQ29" s="104">
        <f t="shared" si="11"/>
        <v>0</v>
      </c>
      <c r="BR29" s="102"/>
      <c r="BS29" s="99"/>
      <c r="BT29" s="99"/>
      <c r="BU29" s="106"/>
      <c r="BV29" s="104">
        <f>BS29</f>
        <v>0</v>
      </c>
      <c r="BW29" s="98"/>
      <c r="BX29" s="105"/>
      <c r="BY29" s="105"/>
      <c r="BZ29" s="106"/>
      <c r="CA29" s="104">
        <f t="shared" si="13"/>
        <v>0</v>
      </c>
      <c r="CB29" s="98"/>
      <c r="CC29" s="105"/>
      <c r="CD29" s="105"/>
      <c r="CE29" s="106"/>
      <c r="CF29" s="104">
        <f t="shared" si="14"/>
        <v>0</v>
      </c>
      <c r="CG29" s="98"/>
      <c r="CH29" s="105"/>
      <c r="CI29" s="105"/>
      <c r="CJ29" s="106"/>
      <c r="CK29" s="105">
        <f t="shared" si="15"/>
        <v>0</v>
      </c>
      <c r="CL29" s="98"/>
      <c r="CM29" s="105"/>
      <c r="CN29" s="105"/>
      <c r="CO29" s="106"/>
      <c r="CP29" s="104">
        <f t="shared" si="16"/>
        <v>0</v>
      </c>
      <c r="CQ29" s="98"/>
      <c r="CR29" s="100"/>
      <c r="CS29" s="100"/>
      <c r="CT29" s="106"/>
      <c r="CU29" s="104">
        <f t="shared" si="17"/>
        <v>0</v>
      </c>
      <c r="CW29" s="107"/>
      <c r="CX29" s="107"/>
      <c r="CY29" s="18"/>
      <c r="CZ29" s="104">
        <f t="shared" si="18"/>
        <v>0</v>
      </c>
      <c r="DA29" s="105"/>
      <c r="DC29" s="107"/>
      <c r="DD29" s="107"/>
      <c r="DE29" s="18"/>
      <c r="DF29" s="104">
        <f t="shared" si="19"/>
        <v>0</v>
      </c>
      <c r="DH29" s="107"/>
      <c r="DI29" s="107"/>
      <c r="DJ29" s="18"/>
      <c r="DK29" s="104">
        <f t="shared" si="20"/>
        <v>0</v>
      </c>
      <c r="DM29" s="107"/>
      <c r="DN29" s="107"/>
      <c r="DO29" s="18"/>
      <c r="DP29" s="104">
        <f t="shared" si="21"/>
        <v>0</v>
      </c>
      <c r="DR29" s="107"/>
      <c r="DS29" s="107"/>
      <c r="DT29" s="18"/>
      <c r="DU29" s="104">
        <f t="shared" si="22"/>
        <v>0</v>
      </c>
      <c r="DW29" s="107"/>
      <c r="DX29" s="107"/>
      <c r="DY29" s="18"/>
      <c r="DZ29" s="104">
        <f t="shared" si="23"/>
        <v>0</v>
      </c>
      <c r="EB29" s="107"/>
      <c r="EC29" s="107"/>
      <c r="ED29" s="18"/>
      <c r="EE29" s="104">
        <f t="shared" si="24"/>
        <v>0</v>
      </c>
      <c r="EG29" s="107"/>
      <c r="EH29" s="107"/>
      <c r="EI29" s="18"/>
      <c r="EJ29" s="104">
        <f t="shared" si="25"/>
        <v>0</v>
      </c>
      <c r="EL29" s="107"/>
      <c r="EM29" s="107"/>
      <c r="EN29" s="18"/>
      <c r="EO29" s="104">
        <f t="shared" si="26"/>
        <v>0</v>
      </c>
      <c r="EQ29" s="107"/>
      <c r="ER29" s="107"/>
      <c r="ES29" s="18"/>
      <c r="ET29" s="104">
        <f t="shared" si="27"/>
        <v>0</v>
      </c>
      <c r="EV29" s="98"/>
      <c r="EW29" s="105"/>
      <c r="EX29" s="105"/>
      <c r="EY29" s="106"/>
      <c r="EZ29" s="104">
        <f t="shared" si="28"/>
        <v>0</v>
      </c>
      <c r="FB29" s="98"/>
      <c r="FC29" s="105"/>
      <c r="FD29" s="105"/>
      <c r="FE29" s="106"/>
      <c r="FF29" s="104">
        <f t="shared" si="29"/>
        <v>0</v>
      </c>
      <c r="FH29" s="98"/>
      <c r="FI29" s="105"/>
      <c r="FJ29" s="105"/>
      <c r="FK29" s="106"/>
      <c r="FL29" s="104">
        <f t="shared" si="30"/>
        <v>0</v>
      </c>
      <c r="FN29" s="98"/>
      <c r="FO29" s="105"/>
      <c r="FP29" s="105"/>
      <c r="FQ29" s="106"/>
      <c r="FR29" s="104">
        <f t="shared" si="31"/>
        <v>0</v>
      </c>
      <c r="FT29" s="98"/>
      <c r="FU29" s="105"/>
      <c r="FV29" s="105"/>
      <c r="FW29" s="106"/>
      <c r="FX29" s="104">
        <f t="shared" si="32"/>
        <v>0</v>
      </c>
      <c r="FZ29" s="98"/>
      <c r="GA29" s="105"/>
      <c r="GB29" s="105"/>
      <c r="GC29" s="106"/>
      <c r="GD29" s="104">
        <f t="shared" si="33"/>
        <v>0</v>
      </c>
      <c r="GF29" s="98"/>
      <c r="GG29" s="105"/>
      <c r="GH29" s="105"/>
      <c r="GI29" s="106"/>
      <c r="GJ29" s="104">
        <f t="shared" si="34"/>
        <v>0</v>
      </c>
      <c r="GL29" s="98"/>
      <c r="GM29" s="105"/>
      <c r="GN29" s="105"/>
      <c r="GO29" s="106"/>
      <c r="GP29" s="104">
        <f t="shared" si="35"/>
        <v>0</v>
      </c>
      <c r="GR29" s="98"/>
      <c r="GS29" s="105"/>
      <c r="GT29" s="105"/>
      <c r="GU29" s="106"/>
      <c r="GV29" s="104">
        <f t="shared" si="36"/>
        <v>0</v>
      </c>
      <c r="GX29" s="98"/>
      <c r="GY29" s="105"/>
      <c r="GZ29" s="105"/>
      <c r="HA29" s="106"/>
      <c r="HB29" s="108">
        <f t="shared" si="37"/>
        <v>0</v>
      </c>
      <c r="HD29" s="98"/>
      <c r="HE29" s="105"/>
      <c r="HF29" s="105"/>
      <c r="HG29" s="106"/>
      <c r="HH29" s="108">
        <f t="shared" si="38"/>
        <v>0</v>
      </c>
      <c r="HJ29" s="98"/>
      <c r="HK29" s="105"/>
      <c r="HL29" s="105"/>
      <c r="HM29" s="106"/>
      <c r="HN29" s="108">
        <f t="shared" si="39"/>
        <v>0</v>
      </c>
      <c r="HP29" s="98"/>
      <c r="HQ29" s="105"/>
      <c r="HR29" s="105"/>
      <c r="HS29" s="106"/>
      <c r="HT29" s="108">
        <f t="shared" si="40"/>
        <v>0</v>
      </c>
      <c r="HV29" s="98"/>
      <c r="HW29" s="105"/>
      <c r="HX29" s="105"/>
      <c r="HY29" s="106"/>
      <c r="HZ29" s="108">
        <f t="shared" si="41"/>
        <v>0</v>
      </c>
      <c r="IB29" s="98"/>
      <c r="IC29" s="105"/>
      <c r="ID29" s="105"/>
      <c r="IE29" s="106"/>
      <c r="IF29" s="108">
        <f t="shared" si="42"/>
        <v>0</v>
      </c>
      <c r="IH29" s="98"/>
      <c r="II29" s="105"/>
      <c r="IJ29" s="105"/>
      <c r="IK29" s="106"/>
      <c r="IL29" s="108">
        <f t="shared" si="43"/>
        <v>0</v>
      </c>
      <c r="IN29" s="98"/>
      <c r="IO29" s="105"/>
      <c r="IP29" s="105"/>
      <c r="IQ29" s="106"/>
      <c r="IR29" s="108">
        <f t="shared" si="44"/>
        <v>0</v>
      </c>
      <c r="IT29" s="98"/>
      <c r="IU29" s="105"/>
      <c r="IV29" s="105"/>
      <c r="IW29" s="106"/>
      <c r="IX29" s="108">
        <f t="shared" si="45"/>
        <v>0</v>
      </c>
      <c r="IZ29" s="98"/>
      <c r="JA29" s="105"/>
      <c r="JB29" s="105"/>
      <c r="JC29" s="106"/>
      <c r="JD29" s="108">
        <f t="shared" si="46"/>
        <v>0</v>
      </c>
      <c r="JF29" s="98"/>
      <c r="JG29" s="105"/>
      <c r="JH29" s="105"/>
      <c r="JI29" s="106"/>
      <c r="JJ29" s="108">
        <f t="shared" si="47"/>
        <v>0</v>
      </c>
      <c r="JL29" s="98"/>
      <c r="JM29" s="105"/>
      <c r="JN29" s="105"/>
      <c r="JO29" s="106"/>
      <c r="JP29" s="108">
        <f t="shared" si="48"/>
        <v>0</v>
      </c>
      <c r="JR29" s="98"/>
      <c r="JS29" s="105"/>
      <c r="JT29" s="105"/>
      <c r="JU29" s="106"/>
      <c r="JV29" s="108">
        <f t="shared" si="49"/>
        <v>0</v>
      </c>
      <c r="JX29" s="98"/>
      <c r="JY29" s="105"/>
      <c r="JZ29" s="105"/>
      <c r="KA29" s="106"/>
      <c r="KB29" s="108">
        <f t="shared" si="50"/>
        <v>0</v>
      </c>
      <c r="KD29" s="98"/>
      <c r="KE29" s="105"/>
      <c r="KF29" s="105"/>
      <c r="KG29" s="106"/>
      <c r="KH29" s="108">
        <f t="shared" si="51"/>
        <v>0</v>
      </c>
      <c r="KJ29" s="98"/>
      <c r="KK29" s="105"/>
      <c r="KL29" s="105"/>
      <c r="KM29" s="106"/>
      <c r="KN29" s="108">
        <f t="shared" ref="KN29" si="262">KK29</f>
        <v>0</v>
      </c>
      <c r="KP29" s="98"/>
      <c r="KQ29" s="105"/>
      <c r="KR29" s="105"/>
      <c r="KS29" s="106"/>
      <c r="KT29" s="108">
        <f t="shared" si="52"/>
        <v>0</v>
      </c>
      <c r="KV29" s="98" t="s">
        <v>33</v>
      </c>
      <c r="KW29" s="105">
        <v>203378</v>
      </c>
      <c r="KX29" s="105">
        <v>4</v>
      </c>
      <c r="KY29" s="106">
        <v>0</v>
      </c>
      <c r="KZ29" s="127">
        <f t="shared" si="96"/>
        <v>203378</v>
      </c>
      <c r="LB29" s="98" t="s">
        <v>33</v>
      </c>
      <c r="LC29" s="105">
        <v>1362377</v>
      </c>
      <c r="LD29" s="105">
        <v>21</v>
      </c>
      <c r="LE29" s="106">
        <v>5.03</v>
      </c>
      <c r="LF29" s="108">
        <f t="shared" si="169"/>
        <v>1362377</v>
      </c>
      <c r="LH29" s="98" t="s">
        <v>33</v>
      </c>
      <c r="LI29" s="105">
        <v>1600328</v>
      </c>
      <c r="LJ29" s="105">
        <v>38</v>
      </c>
      <c r="LK29" s="106">
        <v>6.25</v>
      </c>
      <c r="LL29" s="108">
        <f t="shared" si="170"/>
        <v>1600328</v>
      </c>
      <c r="LN29" s="98" t="s">
        <v>33</v>
      </c>
      <c r="LO29" s="105">
        <v>2447451</v>
      </c>
      <c r="LP29" s="105">
        <v>65</v>
      </c>
      <c r="LQ29" s="106">
        <v>3.48</v>
      </c>
      <c r="LR29" s="108">
        <f t="shared" si="171"/>
        <v>2447451</v>
      </c>
      <c r="LT29" s="98" t="s">
        <v>33</v>
      </c>
      <c r="LU29" s="105">
        <v>4963960</v>
      </c>
      <c r="LV29" s="105">
        <v>98</v>
      </c>
      <c r="LW29" s="106">
        <v>3.44</v>
      </c>
      <c r="LX29" s="108">
        <f t="shared" si="172"/>
        <v>4963960</v>
      </c>
      <c r="LZ29" s="98" t="s">
        <v>33</v>
      </c>
      <c r="MA29" s="105">
        <v>5341180</v>
      </c>
      <c r="MB29" s="105">
        <v>109</v>
      </c>
      <c r="MC29" s="106">
        <v>11.46</v>
      </c>
      <c r="MD29" s="108">
        <f t="shared" si="173"/>
        <v>5341180</v>
      </c>
      <c r="MF29" s="98" t="s">
        <v>33</v>
      </c>
      <c r="MG29" s="105">
        <v>6662475</v>
      </c>
      <c r="MH29" s="105">
        <v>134</v>
      </c>
      <c r="MI29" s="106">
        <v>0.12</v>
      </c>
      <c r="MJ29" s="108">
        <f>MG29</f>
        <v>6662475</v>
      </c>
      <c r="ML29" s="98" t="s">
        <v>33</v>
      </c>
      <c r="MM29" s="105">
        <v>6966260</v>
      </c>
      <c r="MN29" s="105">
        <v>150</v>
      </c>
      <c r="MO29" s="106">
        <v>3.26</v>
      </c>
      <c r="MP29" s="108">
        <f>MM29</f>
        <v>6966260</v>
      </c>
      <c r="MR29" s="98" t="s">
        <v>33</v>
      </c>
      <c r="MS29" s="105">
        <v>7207890</v>
      </c>
      <c r="MT29" s="105">
        <v>162</v>
      </c>
      <c r="MU29" s="106">
        <v>3.07</v>
      </c>
      <c r="MV29" s="108">
        <f>MS29</f>
        <v>7207890</v>
      </c>
      <c r="MX29" s="98" t="s">
        <v>33</v>
      </c>
      <c r="MY29" s="105">
        <v>9252420</v>
      </c>
      <c r="MZ29" s="105">
        <v>188</v>
      </c>
      <c r="NA29" s="106">
        <v>1.45</v>
      </c>
      <c r="NB29" s="108">
        <f>MY29</f>
        <v>9252420</v>
      </c>
      <c r="ND29" s="98" t="s">
        <v>33</v>
      </c>
      <c r="NE29" s="105">
        <v>10726009</v>
      </c>
      <c r="NF29" s="105">
        <v>212</v>
      </c>
      <c r="NG29" s="106">
        <v>1.56</v>
      </c>
      <c r="NH29" s="108">
        <f>NE29</f>
        <v>10726009</v>
      </c>
      <c r="NJ29" s="98" t="s">
        <v>33</v>
      </c>
      <c r="NK29" s="105">
        <v>10808575</v>
      </c>
      <c r="NL29" s="105">
        <v>229</v>
      </c>
      <c r="NM29" s="106">
        <v>0.45</v>
      </c>
      <c r="NN29" s="108">
        <f>NK29</f>
        <v>10808575</v>
      </c>
      <c r="NP29" s="98" t="s">
        <v>33</v>
      </c>
      <c r="NQ29" s="105">
        <v>10766565</v>
      </c>
      <c r="NR29" s="105">
        <v>237</v>
      </c>
      <c r="NS29" s="106">
        <v>2.31</v>
      </c>
      <c r="NT29" s="108">
        <f>NQ29</f>
        <v>10766565</v>
      </c>
      <c r="NV29" s="98" t="s">
        <v>35</v>
      </c>
      <c r="NW29" s="105">
        <v>11066189</v>
      </c>
      <c r="NX29" s="105">
        <v>240</v>
      </c>
      <c r="NY29" s="106">
        <v>-5.56</v>
      </c>
      <c r="NZ29" s="108">
        <f>NW29</f>
        <v>11066189</v>
      </c>
      <c r="OB29" s="98" t="s">
        <v>35</v>
      </c>
      <c r="OC29" s="105">
        <v>10760583</v>
      </c>
      <c r="OD29" s="105">
        <v>245</v>
      </c>
      <c r="OE29" s="106">
        <v>1.7</v>
      </c>
      <c r="OF29" s="108">
        <f>OC29</f>
        <v>10760583</v>
      </c>
      <c r="OH29" s="98" t="s">
        <v>35</v>
      </c>
      <c r="OI29" s="105">
        <v>11712956</v>
      </c>
      <c r="OJ29" s="105">
        <v>260</v>
      </c>
      <c r="OK29" s="106">
        <v>4</v>
      </c>
      <c r="OL29" s="108">
        <f>OI29</f>
        <v>11712956</v>
      </c>
      <c r="ON29" s="98" t="s">
        <v>35</v>
      </c>
      <c r="OO29" s="105">
        <v>11514688</v>
      </c>
      <c r="OP29" s="105">
        <v>266</v>
      </c>
      <c r="OQ29" s="106">
        <v>0.62</v>
      </c>
      <c r="OR29" s="108">
        <f>OO29</f>
        <v>11514688</v>
      </c>
      <c r="OT29" s="98" t="s">
        <v>35</v>
      </c>
      <c r="OU29" s="105">
        <v>11327516</v>
      </c>
      <c r="OV29" s="105">
        <v>272</v>
      </c>
      <c r="OW29" s="106">
        <v>1.1299999999999999</v>
      </c>
      <c r="OX29" s="108">
        <f>OU29</f>
        <v>11327516</v>
      </c>
      <c r="OZ29" s="98" t="s">
        <v>35</v>
      </c>
      <c r="PA29" s="105">
        <v>11654919</v>
      </c>
      <c r="PB29" s="105">
        <v>276</v>
      </c>
      <c r="PC29" s="106">
        <v>0.79</v>
      </c>
      <c r="PD29" s="108">
        <f>PA29</f>
        <v>11654919</v>
      </c>
      <c r="PF29" s="98" t="s">
        <v>35</v>
      </c>
      <c r="PG29" s="105">
        <v>11712462</v>
      </c>
      <c r="PH29" s="105">
        <v>279</v>
      </c>
      <c r="PI29" s="106">
        <v>0.38</v>
      </c>
      <c r="PJ29" s="108">
        <f>PG29</f>
        <v>11712462</v>
      </c>
      <c r="PL29" s="98" t="s">
        <v>35</v>
      </c>
      <c r="PM29" s="105">
        <v>11959966</v>
      </c>
      <c r="PN29" s="105">
        <v>303</v>
      </c>
      <c r="PO29" s="106">
        <v>1.24</v>
      </c>
      <c r="PP29" s="108">
        <f>PM29</f>
        <v>11959966</v>
      </c>
      <c r="PR29" s="98" t="s">
        <v>35</v>
      </c>
      <c r="PS29" s="105">
        <v>13340552</v>
      </c>
      <c r="PT29" s="105">
        <v>305</v>
      </c>
      <c r="PU29" s="106">
        <v>1.29</v>
      </c>
      <c r="PV29" s="108">
        <f>PS29</f>
        <v>13340552</v>
      </c>
      <c r="PX29" s="98" t="s">
        <v>35</v>
      </c>
      <c r="PY29" s="105">
        <v>13285231</v>
      </c>
      <c r="PZ29" s="105">
        <v>314</v>
      </c>
      <c r="QA29" s="106">
        <v>0.79</v>
      </c>
      <c r="QB29" s="108">
        <f>PY29</f>
        <v>13285231</v>
      </c>
      <c r="QD29" s="98" t="s">
        <v>35</v>
      </c>
      <c r="QE29" s="105">
        <v>12733755</v>
      </c>
      <c r="QF29" s="105">
        <v>323</v>
      </c>
      <c r="QG29" s="106">
        <v>2.58</v>
      </c>
      <c r="QH29" s="108">
        <f>QE29</f>
        <v>12733755</v>
      </c>
      <c r="QJ29" s="98" t="s">
        <v>35</v>
      </c>
      <c r="QK29" s="105">
        <v>12737497</v>
      </c>
      <c r="QL29" s="105">
        <v>335</v>
      </c>
      <c r="QM29" s="106">
        <v>1.1200000000000001</v>
      </c>
      <c r="QN29" s="108">
        <f>QK29</f>
        <v>12737497</v>
      </c>
      <c r="QP29" s="98" t="s">
        <v>35</v>
      </c>
      <c r="QQ29" s="105">
        <v>12929542</v>
      </c>
      <c r="QR29" s="105">
        <v>345</v>
      </c>
      <c r="QS29" s="106">
        <v>0.84</v>
      </c>
      <c r="QT29" s="108">
        <f>QQ29</f>
        <v>12929542</v>
      </c>
      <c r="QV29" s="98" t="s">
        <v>35</v>
      </c>
      <c r="QW29" s="105">
        <v>12929324</v>
      </c>
      <c r="QX29" s="105">
        <v>358</v>
      </c>
      <c r="QY29" s="106">
        <v>1.75</v>
      </c>
      <c r="QZ29" s="108">
        <f>QW29</f>
        <v>12929324</v>
      </c>
      <c r="RB29" s="98" t="s">
        <v>35</v>
      </c>
      <c r="RC29" s="105">
        <v>13773307</v>
      </c>
      <c r="RD29" s="105">
        <v>374</v>
      </c>
      <c r="RE29" s="106">
        <v>0.86</v>
      </c>
      <c r="RF29" s="108">
        <f>RC29</f>
        <v>13773307</v>
      </c>
      <c r="RH29" s="98" t="s">
        <v>35</v>
      </c>
      <c r="RI29" s="105">
        <v>13838325</v>
      </c>
      <c r="RJ29" s="105">
        <v>384</v>
      </c>
      <c r="RK29" s="106">
        <v>0.49</v>
      </c>
      <c r="RL29" s="108">
        <f>RI29</f>
        <v>13838325</v>
      </c>
      <c r="RN29" s="98" t="s">
        <v>35</v>
      </c>
      <c r="RO29" s="105">
        <v>16215120</v>
      </c>
      <c r="RP29" s="105">
        <v>394</v>
      </c>
      <c r="RQ29" s="106">
        <v>5.47</v>
      </c>
      <c r="RR29" s="108">
        <f>RO29</f>
        <v>16215120</v>
      </c>
      <c r="RT29" s="98" t="s">
        <v>35</v>
      </c>
      <c r="RU29" s="105">
        <v>16694281</v>
      </c>
      <c r="RV29" s="105">
        <v>407</v>
      </c>
      <c r="RW29" s="106">
        <v>-2.41</v>
      </c>
      <c r="RX29" s="108">
        <f>RU29</f>
        <v>16694281</v>
      </c>
      <c r="RZ29" s="98" t="s">
        <v>35</v>
      </c>
      <c r="SA29" s="105">
        <v>14916217</v>
      </c>
      <c r="SB29" s="105">
        <v>426</v>
      </c>
      <c r="SC29" s="106">
        <v>0.57999999999999996</v>
      </c>
      <c r="SD29" s="108">
        <f>SA29</f>
        <v>14916217</v>
      </c>
      <c r="SF29" s="98" t="s">
        <v>35</v>
      </c>
      <c r="SG29" s="105">
        <v>15096031</v>
      </c>
      <c r="SH29" s="105">
        <v>438</v>
      </c>
      <c r="SI29" s="106">
        <v>0.34</v>
      </c>
      <c r="SJ29" s="108">
        <f>SG29</f>
        <v>15096031</v>
      </c>
      <c r="SL29" s="98" t="s">
        <v>35</v>
      </c>
      <c r="SM29" s="105">
        <v>14881303</v>
      </c>
      <c r="SN29" s="105">
        <v>447</v>
      </c>
      <c r="SO29" s="106">
        <v>0.18</v>
      </c>
      <c r="SP29" s="108">
        <f>SM29</f>
        <v>14881303</v>
      </c>
      <c r="SR29" s="98" t="s">
        <v>35</v>
      </c>
      <c r="SS29" s="105">
        <v>14547601</v>
      </c>
      <c r="ST29" s="105">
        <v>453</v>
      </c>
      <c r="SU29" s="106">
        <v>0.24</v>
      </c>
      <c r="SV29" s="108">
        <f>SS29</f>
        <v>14547601</v>
      </c>
      <c r="SX29" s="98" t="s">
        <v>35</v>
      </c>
      <c r="SY29" s="105">
        <v>14232947</v>
      </c>
      <c r="SZ29" s="105">
        <v>449</v>
      </c>
      <c r="TA29" s="106">
        <v>0.34</v>
      </c>
      <c r="TB29" s="108">
        <f>SY29</f>
        <v>14232947</v>
      </c>
      <c r="TD29" s="98" t="s">
        <v>36</v>
      </c>
      <c r="TE29" s="105">
        <v>13328485.140000001</v>
      </c>
      <c r="TF29" s="105">
        <v>451</v>
      </c>
      <c r="TG29" s="106">
        <v>1.21</v>
      </c>
      <c r="TH29" s="108">
        <f>TE29</f>
        <v>13328485.140000001</v>
      </c>
      <c r="TJ29" s="98" t="s">
        <v>36</v>
      </c>
      <c r="TK29" s="105">
        <v>13253769.98</v>
      </c>
      <c r="TL29" s="105">
        <v>459</v>
      </c>
      <c r="TM29" s="106">
        <v>0.6</v>
      </c>
      <c r="TN29" s="108">
        <f>TK29</f>
        <v>13253769.98</v>
      </c>
      <c r="TP29" s="98" t="s">
        <v>36</v>
      </c>
      <c r="TQ29" s="105">
        <v>13112371.539999999</v>
      </c>
      <c r="TR29" s="105">
        <v>471</v>
      </c>
      <c r="TS29" s="106">
        <v>0.37</v>
      </c>
      <c r="TT29" s="108">
        <f>TQ29</f>
        <v>13112371.539999999</v>
      </c>
      <c r="TV29" s="98" t="s">
        <v>36</v>
      </c>
      <c r="TW29" s="105">
        <v>12425207.310000001</v>
      </c>
      <c r="TX29" s="105">
        <v>462</v>
      </c>
      <c r="TY29" s="106">
        <v>1.1399999999999999</v>
      </c>
      <c r="TZ29" s="108">
        <f>TW29</f>
        <v>12425207.310000001</v>
      </c>
      <c r="UB29" s="98" t="s">
        <v>36</v>
      </c>
      <c r="UC29" s="112">
        <v>12473952.48</v>
      </c>
      <c r="UD29" s="105">
        <v>468</v>
      </c>
      <c r="UE29" s="106">
        <v>8.8000000000000005E-3</v>
      </c>
      <c r="UF29" s="108">
        <f>UC29</f>
        <v>12473952.48</v>
      </c>
    </row>
    <row r="30" spans="1:553" x14ac:dyDescent="0.25">
      <c r="A30" s="134"/>
      <c r="B30" s="135" t="s">
        <v>17</v>
      </c>
      <c r="C30" s="136"/>
      <c r="D30" s="137"/>
      <c r="E30" s="138">
        <f>SUM(E11:E29)</f>
        <v>348863805</v>
      </c>
      <c r="F30" s="138">
        <f>SUM(F11:F29)</f>
        <v>22863</v>
      </c>
      <c r="G30" s="139"/>
      <c r="H30" s="140">
        <f>SUM(H11:H29)</f>
        <v>348863805</v>
      </c>
      <c r="I30" s="141"/>
      <c r="J30" s="142">
        <f>SUM(J11:J29)</f>
        <v>566363315.77999997</v>
      </c>
      <c r="K30" s="142">
        <f>SUM(K11:K29)</f>
        <v>28483</v>
      </c>
      <c r="L30" s="143"/>
      <c r="M30" s="144">
        <f>SUM(M11:M29)</f>
        <v>566363315.77999997</v>
      </c>
      <c r="N30" s="145"/>
      <c r="O30" s="146">
        <f>SUM(O11:O29)</f>
        <v>577192649</v>
      </c>
      <c r="P30" s="146">
        <f>SUM(P11:P29)</f>
        <v>29443</v>
      </c>
      <c r="Q30" s="147">
        <f>SUM(Q11:Q29)</f>
        <v>577192649</v>
      </c>
      <c r="R30" s="148"/>
      <c r="S30" s="149"/>
      <c r="T30" s="150">
        <f>SUM(T11:T29)</f>
        <v>565143686</v>
      </c>
      <c r="U30" s="150">
        <f>SUM(U11:U29)</f>
        <v>29827</v>
      </c>
      <c r="V30" s="151">
        <f>SUM(V11:V29)</f>
        <v>565143686</v>
      </c>
      <c r="W30" s="148"/>
      <c r="X30" s="149"/>
      <c r="Y30" s="150">
        <f>SUM(Y11:Y29)</f>
        <v>569848001</v>
      </c>
      <c r="Z30" s="150">
        <f>SUM(Z11:Z29)</f>
        <v>30137</v>
      </c>
      <c r="AA30" s="151">
        <f>SUM(AA11:AA29)</f>
        <v>569848001</v>
      </c>
      <c r="AB30" s="148"/>
      <c r="AC30" s="152"/>
      <c r="AD30" s="150">
        <f>SUM(AD11:AD29)</f>
        <v>521875394</v>
      </c>
      <c r="AE30" s="150">
        <f>SUM(AE11:AE29)</f>
        <v>29949</v>
      </c>
      <c r="AF30" s="151">
        <f>SUM(AF11:AF29)</f>
        <v>521875394</v>
      </c>
      <c r="AG30" s="148"/>
      <c r="AH30" s="153"/>
      <c r="AI30" s="150">
        <f>SUM(AI11:AI29)</f>
        <v>523274678</v>
      </c>
      <c r="AJ30" s="150">
        <f>SUM(AJ11:AJ29)</f>
        <v>29923</v>
      </c>
      <c r="AK30" s="154">
        <f>SUM(AK11:AK29)</f>
        <v>523274678</v>
      </c>
      <c r="AL30" s="148"/>
      <c r="AM30" s="152"/>
      <c r="AN30" s="150">
        <f>SUM(AN11:AN29)</f>
        <v>484531053</v>
      </c>
      <c r="AO30" s="150">
        <f>SUM(AO11:AO29)</f>
        <v>29827</v>
      </c>
      <c r="AP30" s="155"/>
      <c r="AQ30" s="151">
        <f>SUM(AQ11:AQ29)</f>
        <v>484531053</v>
      </c>
      <c r="AR30" s="156"/>
      <c r="AS30" s="149"/>
      <c r="AT30" s="150">
        <f>SUM(AT11:AT29)</f>
        <v>458931242</v>
      </c>
      <c r="AU30" s="150">
        <f>SUM(AU11:AU29)</f>
        <v>29524</v>
      </c>
      <c r="AV30" s="157"/>
      <c r="AW30" s="154">
        <f>SUM(AW11:AW29)</f>
        <v>458931242</v>
      </c>
      <c r="AX30" s="149"/>
      <c r="AY30" s="150">
        <f>SUM(AY11:AY29)</f>
        <v>450259402</v>
      </c>
      <c r="AZ30" s="150">
        <f>SUM(AZ11:AZ29)</f>
        <v>29426</v>
      </c>
      <c r="BA30" s="158">
        <v>0.65</v>
      </c>
      <c r="BB30" s="154">
        <f>SUM(BB11:BB29)</f>
        <v>450259402</v>
      </c>
      <c r="BC30" s="149"/>
      <c r="BD30" s="159">
        <f>SUM(BD11:BD29)</f>
        <v>443832012.71000004</v>
      </c>
      <c r="BE30" s="159">
        <f>SUM(BE11:BE29)</f>
        <v>29275</v>
      </c>
      <c r="BF30" s="160"/>
      <c r="BG30" s="154">
        <f>SUM(BG11:BG29)</f>
        <v>443832012.71000004</v>
      </c>
      <c r="BH30" s="161"/>
      <c r="BI30" s="162">
        <f>SUM(BI11:BI29)</f>
        <v>429607623.42000002</v>
      </c>
      <c r="BJ30" s="162">
        <f>SUM(BJ11:BJ29)</f>
        <v>29158</v>
      </c>
      <c r="BK30" s="163"/>
      <c r="BL30" s="164">
        <f>SUM(BL11:BL29)</f>
        <v>429607623.42000002</v>
      </c>
      <c r="BM30" s="165"/>
      <c r="BN30" s="166">
        <f>SUM(BN11:BN29)</f>
        <v>435963895</v>
      </c>
      <c r="BO30" s="166">
        <f>SUM(BO11:BO29)</f>
        <v>29101</v>
      </c>
      <c r="BP30" s="167"/>
      <c r="BQ30" s="164">
        <f>SUM(BQ11:BQ29)</f>
        <v>435963895</v>
      </c>
      <c r="BR30" s="165"/>
      <c r="BS30" s="166">
        <f>SUM(BS11:BS29)</f>
        <v>430728963</v>
      </c>
      <c r="BT30" s="166">
        <f>SUM(BT11:BT29)</f>
        <v>29079</v>
      </c>
      <c r="BU30" s="167"/>
      <c r="BV30" s="164">
        <f>SUM(BV11:BV29)</f>
        <v>430728963</v>
      </c>
      <c r="BW30" s="165"/>
      <c r="BX30" s="166">
        <f>SUM(BX11:BX29)</f>
        <v>425333215</v>
      </c>
      <c r="BY30" s="166">
        <f>SUM(BY11:BY29)</f>
        <v>29015</v>
      </c>
      <c r="BZ30" s="167"/>
      <c r="CA30" s="164">
        <f>SUM(CA11:CA29)</f>
        <v>425333215</v>
      </c>
      <c r="CB30" s="161"/>
      <c r="CC30" s="166">
        <f>SUM(CC11:CC29)</f>
        <v>413429111</v>
      </c>
      <c r="CD30" s="166">
        <f>SUM(CD11:CD29)</f>
        <v>28922</v>
      </c>
      <c r="CE30" s="167"/>
      <c r="CF30" s="164">
        <f>SUM(CF11:CF29)</f>
        <v>413429111</v>
      </c>
      <c r="CG30" s="168"/>
      <c r="CH30" s="166">
        <f>SUM(CH11:CH29)</f>
        <v>405587896</v>
      </c>
      <c r="CI30" s="166">
        <f>SUM(CI11:CI29)</f>
        <v>28865</v>
      </c>
      <c r="CJ30" s="169"/>
      <c r="CK30" s="170">
        <f>SUM(CK11:CK29)</f>
        <v>405587896</v>
      </c>
      <c r="CL30" s="171"/>
      <c r="CM30" s="166">
        <f>SUM(CM11:CM29)</f>
        <v>398386103</v>
      </c>
      <c r="CN30" s="166">
        <f>SUM(CN11:CN29)</f>
        <v>28845</v>
      </c>
      <c r="CO30" s="172"/>
      <c r="CP30" s="164">
        <f>SUM(CP11:CP29)</f>
        <v>398386103</v>
      </c>
      <c r="CQ30" s="161"/>
      <c r="CR30" s="166">
        <f>SUM(CR11:CR29)</f>
        <v>399007163</v>
      </c>
      <c r="CS30" s="166">
        <f>SUM(CS11:CS29)</f>
        <v>28856</v>
      </c>
      <c r="CT30" s="163"/>
      <c r="CU30" s="164">
        <f>SUM(CU11:CU29)</f>
        <v>399007163</v>
      </c>
      <c r="CV30" s="171"/>
      <c r="CW30" s="166">
        <f>SUM(CW11:CW29)</f>
        <v>402346210.19999999</v>
      </c>
      <c r="CX30" s="166">
        <f>SUM(CX11:CX29)</f>
        <v>28951</v>
      </c>
      <c r="CY30" s="172"/>
      <c r="CZ30" s="164">
        <f>SUM(CZ11:CZ29)</f>
        <v>402346210.19999999</v>
      </c>
      <c r="DA30" s="173"/>
      <c r="DB30" s="171"/>
      <c r="DC30" s="166">
        <f>SUM(DC11:DC29)</f>
        <v>400269004</v>
      </c>
      <c r="DD30" s="166">
        <f>SUM(DD11:DD29)</f>
        <v>29004</v>
      </c>
      <c r="DE30" s="172"/>
      <c r="DF30" s="164">
        <f>SUM(DF11:DF29)</f>
        <v>400269004</v>
      </c>
      <c r="DG30" s="171"/>
      <c r="DH30" s="166">
        <f>SUM(DH11:DH29)</f>
        <v>399597897</v>
      </c>
      <c r="DI30" s="166">
        <f>SUM(DI11:DI29)</f>
        <v>29085</v>
      </c>
      <c r="DJ30" s="172"/>
      <c r="DK30" s="164">
        <f>SUM(DK11:DK29)</f>
        <v>399597897</v>
      </c>
      <c r="DL30" s="171"/>
      <c r="DM30" s="166">
        <f>SUM(DM11:DM29)</f>
        <v>401537997</v>
      </c>
      <c r="DN30" s="166">
        <f>SUM(DN11:DN29)</f>
        <v>29104</v>
      </c>
      <c r="DO30" s="172"/>
      <c r="DP30" s="164">
        <f>SUM(DP11:DP29)</f>
        <v>401537997</v>
      </c>
      <c r="DQ30" s="171"/>
      <c r="DR30" s="166">
        <f>SUM(DR11:DR29)</f>
        <v>401588553</v>
      </c>
      <c r="DS30" s="166">
        <f>SUM(DS11:DS29)</f>
        <v>29151</v>
      </c>
      <c r="DT30" s="172"/>
      <c r="DU30" s="164">
        <f>SUM(DU11:DU29)</f>
        <v>401588553</v>
      </c>
      <c r="DV30" s="171"/>
      <c r="DW30" s="166">
        <f>SUM(DW11:DW29)</f>
        <v>410313000</v>
      </c>
      <c r="DX30" s="166">
        <f>SUM(DX11:DX29)</f>
        <v>29176</v>
      </c>
      <c r="DY30" s="172"/>
      <c r="DZ30" s="164">
        <f t="shared" ref="DZ30" si="263">DW30</f>
        <v>410313000</v>
      </c>
      <c r="EA30" s="171"/>
      <c r="EB30" s="166">
        <f>SUM(EB11:EB29)</f>
        <v>410437376</v>
      </c>
      <c r="EC30" s="166">
        <f>SUM(EC11:EC29)</f>
        <v>29174</v>
      </c>
      <c r="ED30" s="172"/>
      <c r="EE30" s="164">
        <f>SUM(EE11:EE29)</f>
        <v>410437376</v>
      </c>
      <c r="EF30" s="171"/>
      <c r="EG30" s="166">
        <f>SUM(EG11:EG29)</f>
        <v>412252060</v>
      </c>
      <c r="EH30" s="166">
        <f>SUM(EH11:EH29)</f>
        <v>29204</v>
      </c>
      <c r="EI30" s="172"/>
      <c r="EJ30" s="164">
        <f>SUM(EJ11:EJ29)</f>
        <v>412252060</v>
      </c>
      <c r="EK30" s="171"/>
      <c r="EL30" s="166">
        <f>SUM(EL11:EL29)</f>
        <v>406744233</v>
      </c>
      <c r="EM30" s="166">
        <f>SUM(EM11:EM29)</f>
        <v>29163</v>
      </c>
      <c r="EN30" s="172"/>
      <c r="EO30" s="164">
        <f>SUM(EO11:EO29)</f>
        <v>406744233</v>
      </c>
      <c r="EP30" s="171"/>
      <c r="EQ30" s="166">
        <f>SUM(EQ11:EQ29)</f>
        <v>409750446</v>
      </c>
      <c r="ER30" s="166">
        <f>SUM(ER11:ER29)</f>
        <v>29169</v>
      </c>
      <c r="ES30" s="172"/>
      <c r="ET30" s="164">
        <f>SUM(ET11:ET29)</f>
        <v>409750446</v>
      </c>
      <c r="EV30" s="171"/>
      <c r="EW30" s="166">
        <f>SUM(EW11:EW29)</f>
        <v>395515641</v>
      </c>
      <c r="EX30" s="166">
        <f>SUM(EX11:EX29)</f>
        <v>29154</v>
      </c>
      <c r="EY30" s="172"/>
      <c r="EZ30" s="164">
        <f>SUM(EZ11:EZ29)</f>
        <v>395515641</v>
      </c>
      <c r="FB30" s="171"/>
      <c r="FC30" s="166">
        <f>SUM(FC11:FC29)</f>
        <v>382779784</v>
      </c>
      <c r="FD30" s="166">
        <f>SUM(FD11:FD29)</f>
        <v>28932</v>
      </c>
      <c r="FE30" s="172"/>
      <c r="FF30" s="164">
        <f>SUM(FF11:FF29)</f>
        <v>382779784</v>
      </c>
      <c r="FH30" s="171"/>
      <c r="FI30" s="166">
        <f>SUM(FI11:FI29)</f>
        <v>368456118</v>
      </c>
      <c r="FJ30" s="166">
        <f>SUM(FJ11:FJ29)</f>
        <v>28966</v>
      </c>
      <c r="FK30" s="172"/>
      <c r="FL30" s="164">
        <f>SUM(FL11:FL29)</f>
        <v>368456118</v>
      </c>
      <c r="FN30" s="171"/>
      <c r="FO30" s="166">
        <f>SUM(FO11:FO29)</f>
        <v>374009862</v>
      </c>
      <c r="FP30" s="166">
        <f>SUM(FP11:FP29)</f>
        <v>28999</v>
      </c>
      <c r="FQ30" s="172"/>
      <c r="FR30" s="164">
        <f>SUM(FR11:FR29)</f>
        <v>374009862</v>
      </c>
      <c r="FT30" s="171"/>
      <c r="FU30" s="166">
        <f>SUM(FU11:FU29)</f>
        <v>376675176</v>
      </c>
      <c r="FV30" s="166">
        <f>SUM(FV11:FV29)</f>
        <v>29081</v>
      </c>
      <c r="FW30" s="172"/>
      <c r="FX30" s="164">
        <f>SUM(FX11:FX29)</f>
        <v>376675176</v>
      </c>
      <c r="FZ30" s="171"/>
      <c r="GA30" s="166">
        <f>SUM(GA11:GA29)</f>
        <v>390278606</v>
      </c>
      <c r="GB30" s="166">
        <f>SUM(GB11:GB29)</f>
        <v>29129</v>
      </c>
      <c r="GC30" s="172"/>
      <c r="GD30" s="164">
        <f t="shared" ref="GD30" si="264">SUM(GA30)</f>
        <v>390278606</v>
      </c>
      <c r="GF30" s="171"/>
      <c r="GG30" s="166">
        <f>SUM(GG11:GG29)</f>
        <v>390256566</v>
      </c>
      <c r="GH30" s="166">
        <f>SUM(GH11:GH29)</f>
        <v>29129</v>
      </c>
      <c r="GI30" s="172"/>
      <c r="GJ30" s="164">
        <f>SUM(GJ11:GJ29)</f>
        <v>390256566</v>
      </c>
      <c r="GL30" s="171"/>
      <c r="GM30" s="166">
        <f>SUM(GM11:GM29)</f>
        <v>401735029</v>
      </c>
      <c r="GN30" s="166">
        <f>SUM(GN11:GN29)</f>
        <v>29222</v>
      </c>
      <c r="GO30" s="172"/>
      <c r="GP30" s="164">
        <f>SUM(GP11:GP29)</f>
        <v>401735029</v>
      </c>
      <c r="GR30" s="171"/>
      <c r="GS30" s="166">
        <f>SUM(GS11:GS29)</f>
        <v>401304395</v>
      </c>
      <c r="GT30" s="166">
        <f>SUM(GT11:GT29)</f>
        <v>29206</v>
      </c>
      <c r="GU30" s="172"/>
      <c r="GV30" s="164">
        <f>SUM(GV11:GV29)</f>
        <v>401304395</v>
      </c>
      <c r="GX30" s="171"/>
      <c r="GY30" s="166">
        <f>SUM(GY11:GY29)</f>
        <v>405941642</v>
      </c>
      <c r="GZ30" s="166">
        <f>SUM(GZ11:GZ29)</f>
        <v>29334</v>
      </c>
      <c r="HA30" s="172"/>
      <c r="HB30" s="174">
        <f>SUM(HB11:HB29)</f>
        <v>405941642</v>
      </c>
      <c r="HD30" s="171"/>
      <c r="HE30" s="166">
        <f>SUM(HE11:HE29)</f>
        <v>404812204.59999996</v>
      </c>
      <c r="HF30" s="166">
        <f>SUM(HF11:HF29)</f>
        <v>29477</v>
      </c>
      <c r="HG30" s="172"/>
      <c r="HH30" s="174">
        <f>SUM(HH11:HH29)</f>
        <v>404812204.59999996</v>
      </c>
      <c r="HJ30" s="171"/>
      <c r="HK30" s="166">
        <f>SUM(HK11:HK29)</f>
        <v>399797780</v>
      </c>
      <c r="HL30" s="166">
        <f>SUM(HL11:HL29)</f>
        <v>29584</v>
      </c>
      <c r="HM30" s="172"/>
      <c r="HN30" s="174">
        <f>SUM(HN11:HN29)</f>
        <v>399797780</v>
      </c>
      <c r="HP30" s="171"/>
      <c r="HQ30" s="166">
        <f>SUM(HQ11:HQ29)</f>
        <v>400100250</v>
      </c>
      <c r="HR30" s="166">
        <f>SUM(HR11:HR29)</f>
        <v>29605</v>
      </c>
      <c r="HS30" s="172"/>
      <c r="HT30" s="174">
        <f>SUM(HT11:HT29)</f>
        <v>400100250</v>
      </c>
      <c r="HV30" s="171"/>
      <c r="HW30" s="166">
        <f>SUM(HW11:HW29)</f>
        <v>400100797</v>
      </c>
      <c r="HX30" s="166">
        <f>SUM(HX11:HX29)</f>
        <v>29752</v>
      </c>
      <c r="HY30" s="172"/>
      <c r="HZ30" s="174">
        <f>SUM(HZ11:HZ29)</f>
        <v>400100797</v>
      </c>
      <c r="IB30" s="171"/>
      <c r="IC30" s="166">
        <f>SUM(IC11:IC29)</f>
        <v>389911920</v>
      </c>
      <c r="ID30" s="166">
        <f>SUM(ID11:ID29)</f>
        <v>29594</v>
      </c>
      <c r="IE30" s="172"/>
      <c r="IF30" s="174">
        <f>SUM(IF11:IF29)</f>
        <v>389911920</v>
      </c>
      <c r="IH30" s="171"/>
      <c r="II30" s="166">
        <f>SUM(II11:II29)</f>
        <v>393882687</v>
      </c>
      <c r="IJ30" s="166">
        <f>SUM(IJ11:IJ29)</f>
        <v>29650</v>
      </c>
      <c r="IK30" s="172"/>
      <c r="IL30" s="174">
        <f>SUM(IL11:IL29)</f>
        <v>393882687</v>
      </c>
      <c r="IN30" s="171"/>
      <c r="IO30" s="166">
        <f>SUM(IO11:IO29)</f>
        <v>399412665</v>
      </c>
      <c r="IP30" s="166">
        <f>SUM(IP11:IP29)</f>
        <v>29730</v>
      </c>
      <c r="IQ30" s="172"/>
      <c r="IR30" s="174">
        <f>SUM(IR11:IR29)</f>
        <v>399412665</v>
      </c>
      <c r="IT30" s="171"/>
      <c r="IU30" s="166">
        <f>SUM(IU11:IU29)</f>
        <v>399398180</v>
      </c>
      <c r="IV30" s="166">
        <f>SUM(IV11:IV29)</f>
        <v>29741</v>
      </c>
      <c r="IW30" s="172"/>
      <c r="IX30" s="174">
        <f>SUM(IX11:IX29)</f>
        <v>399398180</v>
      </c>
      <c r="IZ30" s="171"/>
      <c r="JA30" s="166">
        <f>SUM(JA11:JA29)</f>
        <v>408315948</v>
      </c>
      <c r="JB30" s="166">
        <f>SUM(JB11:JB29)</f>
        <v>29897</v>
      </c>
      <c r="JC30" s="172"/>
      <c r="JD30" s="174">
        <f>SUM(JD11:JD29)</f>
        <v>408315948</v>
      </c>
      <c r="JF30" s="171"/>
      <c r="JG30" s="166">
        <f>SUM(JG11:JG29)</f>
        <v>417910570</v>
      </c>
      <c r="JH30" s="166">
        <f>SUM(JH11:JH29)</f>
        <v>29283</v>
      </c>
      <c r="JI30" s="172"/>
      <c r="JJ30" s="174">
        <f>SUM(JJ11:JJ29)</f>
        <v>417910570</v>
      </c>
      <c r="JL30" s="171"/>
      <c r="JM30" s="166">
        <f>SUM(JM11:JM29)</f>
        <v>419464729</v>
      </c>
      <c r="JN30" s="166">
        <f>SUM(JN11:JN29)</f>
        <v>30164</v>
      </c>
      <c r="JO30" s="172"/>
      <c r="JP30" s="174">
        <f>SUM(JP11:JP29)</f>
        <v>419464729</v>
      </c>
      <c r="JR30" s="171"/>
      <c r="JS30" s="166">
        <f>SUM(JS11:JS29)</f>
        <v>415462572</v>
      </c>
      <c r="JT30" s="166">
        <f>SUM(JT11:JT29)</f>
        <v>30318</v>
      </c>
      <c r="JU30" s="172"/>
      <c r="JV30" s="174">
        <f>SUM(JV11:JV29)</f>
        <v>415462572</v>
      </c>
      <c r="JX30" s="171"/>
      <c r="JY30" s="166">
        <f>SUM(JY11:JY29)</f>
        <v>413154704</v>
      </c>
      <c r="JZ30" s="166">
        <f>SUM(JZ11:JZ29)</f>
        <v>30430</v>
      </c>
      <c r="KA30" s="172"/>
      <c r="KB30" s="174">
        <f>SUM(KB11:KB29)</f>
        <v>413154704</v>
      </c>
      <c r="KD30" s="171"/>
      <c r="KE30" s="166">
        <f>SUM(KE11:KE29)</f>
        <v>407664874</v>
      </c>
      <c r="KF30" s="166">
        <f>SUM(KF11:KF29)</f>
        <v>30535</v>
      </c>
      <c r="KG30" s="172"/>
      <c r="KH30" s="174">
        <f>SUM(KH11:KH29)</f>
        <v>407664874</v>
      </c>
      <c r="KJ30" s="171"/>
      <c r="KK30" s="166">
        <f>SUM(KK11:KK29)</f>
        <v>406682701</v>
      </c>
      <c r="KL30" s="166">
        <f>SUM(KL11:KL29)</f>
        <v>30698</v>
      </c>
      <c r="KM30" s="172"/>
      <c r="KN30" s="174">
        <f>SUM(KN11:KN29)</f>
        <v>406682701</v>
      </c>
      <c r="KP30" s="171"/>
      <c r="KQ30" s="166">
        <f>SUM(KQ11:KQ29)</f>
        <v>407193528</v>
      </c>
      <c r="KR30" s="166">
        <f>SUM(KR11:KR29)</f>
        <v>30778</v>
      </c>
      <c r="KS30" s="172"/>
      <c r="KT30" s="174">
        <f>SUM(KT11:KT29)</f>
        <v>407193528</v>
      </c>
      <c r="KV30" s="171"/>
      <c r="KW30" s="166">
        <f>SUM(KW11:KW29)</f>
        <v>406349599</v>
      </c>
      <c r="KX30" s="166">
        <f>SUM(KX11:KX29)</f>
        <v>30865</v>
      </c>
      <c r="KY30" s="172"/>
      <c r="KZ30" s="174">
        <f>SUM(KZ11:KZ29)</f>
        <v>406349599</v>
      </c>
      <c r="LA30" s="107"/>
      <c r="LB30" s="171"/>
      <c r="LC30" s="166">
        <f>SUM(LC11:LC29)</f>
        <v>412574669</v>
      </c>
      <c r="LD30" s="166">
        <f>SUM(LD11:LD29)</f>
        <v>31032</v>
      </c>
      <c r="LE30" s="172"/>
      <c r="LF30" s="174">
        <f>SUM(LF11:LF29)</f>
        <v>412574669</v>
      </c>
      <c r="LG30" s="107"/>
      <c r="LH30" s="171"/>
      <c r="LI30" s="166">
        <f>SUM(LI11:LI29)</f>
        <v>426690738</v>
      </c>
      <c r="LJ30" s="166">
        <f>SUM(LJ11:LJ29)</f>
        <v>31116</v>
      </c>
      <c r="LK30" s="172"/>
      <c r="LL30" s="174">
        <f>SUM(LL11:LL29)</f>
        <v>426690738</v>
      </c>
      <c r="LM30" s="107"/>
      <c r="LN30" s="171"/>
      <c r="LO30" s="166">
        <f>SUM(LO11:LO29)</f>
        <v>441408990</v>
      </c>
      <c r="LP30" s="166">
        <f>SUM(LP11:LP29)</f>
        <v>31344</v>
      </c>
      <c r="LQ30" s="172"/>
      <c r="LR30" s="174">
        <f>SUM(LR11:LR29)</f>
        <v>441408990</v>
      </c>
      <c r="LS30" s="107"/>
      <c r="LT30" s="171"/>
      <c r="LU30" s="166">
        <f>SUM(LU11:LU29)</f>
        <v>452060151</v>
      </c>
      <c r="LV30" s="166">
        <f>SUM(LV11:LV29)</f>
        <v>31537</v>
      </c>
      <c r="LW30" s="172"/>
      <c r="LX30" s="174">
        <f>SUM(LX11:LX29)</f>
        <v>452060151</v>
      </c>
      <c r="LY30" s="107"/>
      <c r="LZ30" s="171"/>
      <c r="MA30" s="166">
        <f>SUM(MA11:MA29)</f>
        <v>469404103</v>
      </c>
      <c r="MB30" s="166">
        <f>SUM(MB11:MB29)</f>
        <v>31706</v>
      </c>
      <c r="MC30" s="172"/>
      <c r="MD30" s="174">
        <f>SUM(MD11:MD29)</f>
        <v>469404103</v>
      </c>
      <c r="ME30" s="107"/>
      <c r="MF30" s="171"/>
      <c r="MG30" s="166">
        <f>SUM(MG11:MG29)</f>
        <v>480851341</v>
      </c>
      <c r="MH30" s="166">
        <f>SUM(MH11:MH29)</f>
        <v>31905</v>
      </c>
      <c r="MI30" s="172"/>
      <c r="MJ30" s="174">
        <f>SUM(MJ11:MJ29)</f>
        <v>480851341</v>
      </c>
      <c r="MK30" s="107"/>
      <c r="ML30" s="171"/>
      <c r="MM30" s="166">
        <f>SUM(MM11:MM29)</f>
        <v>493519546</v>
      </c>
      <c r="MN30" s="166">
        <f>SUM(MN11:MN29)</f>
        <v>32111</v>
      </c>
      <c r="MO30" s="172"/>
      <c r="MP30" s="174">
        <f>SUM(MP11:MP29)</f>
        <v>493519546</v>
      </c>
      <c r="MQ30" s="107"/>
      <c r="MR30" s="171"/>
      <c r="MS30" s="166">
        <f>SUM(MS11:MS29)</f>
        <v>500144007</v>
      </c>
      <c r="MT30" s="166">
        <f>SUM(MT11:MT29)</f>
        <v>32308</v>
      </c>
      <c r="MU30" s="172"/>
      <c r="MV30" s="174">
        <f>SUM(MV11:MV29)</f>
        <v>500144007</v>
      </c>
      <c r="MW30" s="107"/>
      <c r="MX30" s="171"/>
      <c r="MY30" s="166">
        <f>SUM(MY11:MY29)</f>
        <v>505104185</v>
      </c>
      <c r="MZ30" s="166">
        <f>SUM(MZ11:MZ29)</f>
        <v>32578</v>
      </c>
      <c r="NA30" s="172"/>
      <c r="NB30" s="174">
        <f>SUM(NB11:NB29)</f>
        <v>505104185</v>
      </c>
      <c r="NC30" s="107"/>
      <c r="ND30" s="171"/>
      <c r="NE30" s="166">
        <f>SUM(NE11:NE29)</f>
        <v>496291635</v>
      </c>
      <c r="NF30" s="166">
        <f>SUM(NF11:NF29)</f>
        <v>32716</v>
      </c>
      <c r="NG30" s="172"/>
      <c r="NH30" s="174">
        <f>SUM(NH11:NH29)</f>
        <v>496291635</v>
      </c>
      <c r="NI30" s="107"/>
      <c r="NJ30" s="171"/>
      <c r="NK30" s="166">
        <f>SUM(NK11:NK29)</f>
        <v>500737837</v>
      </c>
      <c r="NL30" s="166">
        <f>SUM(NL11:NL29)</f>
        <v>32964</v>
      </c>
      <c r="NM30" s="172"/>
      <c r="NN30" s="174">
        <f>SUM(NN11:NN29)</f>
        <v>500737837</v>
      </c>
      <c r="NO30" s="107"/>
      <c r="NP30" s="171"/>
      <c r="NQ30" s="166">
        <f>SUM(NQ11:NQ29)</f>
        <v>497984841</v>
      </c>
      <c r="NR30" s="166">
        <f>SUM(NR11:NR29)</f>
        <v>33110</v>
      </c>
      <c r="NS30" s="172"/>
      <c r="NT30" s="174">
        <f>SUM(NT11:NT29)</f>
        <v>497984841</v>
      </c>
      <c r="NU30" s="107"/>
      <c r="NV30" s="171"/>
      <c r="NW30" s="166">
        <f>SUM(NW11:NW29)</f>
        <v>502717273</v>
      </c>
      <c r="NX30" s="166">
        <f>SUM(NX11:NX29)</f>
        <v>33286</v>
      </c>
      <c r="NY30" s="172"/>
      <c r="NZ30" s="174">
        <f>SUM(NZ11:NZ29)</f>
        <v>502717273</v>
      </c>
      <c r="OA30" s="107"/>
      <c r="OB30" s="171"/>
      <c r="OC30" s="166">
        <f>SUM(OC11:OC29)</f>
        <v>526304839</v>
      </c>
      <c r="OD30" s="166">
        <f>SUM(OD11:OD29)</f>
        <v>33536</v>
      </c>
      <c r="OE30" s="172"/>
      <c r="OF30" s="174">
        <f>SUM(OF11:OF29)</f>
        <v>526304839</v>
      </c>
      <c r="OG30" s="107"/>
      <c r="OH30" s="171"/>
      <c r="OI30" s="166">
        <f>SUM(OI11:OI29)</f>
        <v>528439894</v>
      </c>
      <c r="OJ30" s="166">
        <f>SUM(OJ11:OJ29)</f>
        <v>33849</v>
      </c>
      <c r="OK30" s="172"/>
      <c r="OL30" s="174">
        <f>SUM(OL11:OL29)</f>
        <v>528439894</v>
      </c>
      <c r="OM30" s="107"/>
      <c r="ON30" s="171"/>
      <c r="OO30" s="166">
        <f>SUM(OO11:OO29)</f>
        <v>526608101</v>
      </c>
      <c r="OP30" s="166">
        <f>SUM(OP11:OP29)</f>
        <v>34127</v>
      </c>
      <c r="OQ30" s="172"/>
      <c r="OR30" s="174">
        <f>SUM(OR11:OR29)</f>
        <v>526608101</v>
      </c>
      <c r="OS30" s="107"/>
      <c r="OT30" s="171"/>
      <c r="OU30" s="166">
        <f>SUM(OU11:OU29)</f>
        <v>536777725</v>
      </c>
      <c r="OV30" s="166">
        <f>SUM(OV11:OV29)</f>
        <v>34397</v>
      </c>
      <c r="OW30" s="172"/>
      <c r="OX30" s="174">
        <f>SUM(OX11:OX29)</f>
        <v>536777725</v>
      </c>
      <c r="OY30" s="107"/>
      <c r="OZ30" s="171"/>
      <c r="PA30" s="166">
        <f>SUM(PA11:PA29)</f>
        <v>533360262</v>
      </c>
      <c r="PB30" s="166">
        <f>SUM(PB11:PB29)</f>
        <v>34693</v>
      </c>
      <c r="PC30" s="172"/>
      <c r="PD30" s="174">
        <f>SUM(PD11:PD29)</f>
        <v>533360262</v>
      </c>
      <c r="PE30" s="107"/>
      <c r="PF30" s="171"/>
      <c r="PG30" s="166">
        <f>SUM(PG11:PG29)</f>
        <v>551724623</v>
      </c>
      <c r="PH30" s="166">
        <f>SUM(PH11:PH29)</f>
        <v>34955</v>
      </c>
      <c r="PI30" s="172"/>
      <c r="PJ30" s="174">
        <f>SUM(PJ11:PJ29)</f>
        <v>551724623</v>
      </c>
      <c r="PK30" s="107"/>
      <c r="PL30" s="171"/>
      <c r="PM30" s="166">
        <f>SUM(PM11:PM29)</f>
        <v>557723754</v>
      </c>
      <c r="PN30" s="166">
        <f>SUM(PN11:PN29)</f>
        <v>35175</v>
      </c>
      <c r="PO30" s="172"/>
      <c r="PP30" s="174">
        <f>SUM(PP11:PP29)</f>
        <v>557723754</v>
      </c>
      <c r="PQ30" s="107"/>
      <c r="PR30" s="171"/>
      <c r="PS30" s="166">
        <f>SUM(PS11:PS29)</f>
        <v>557283145</v>
      </c>
      <c r="PT30" s="166">
        <f>SUM(PT11:PT29)</f>
        <v>35405</v>
      </c>
      <c r="PU30" s="172"/>
      <c r="PV30" s="174">
        <f>SUM(PV11:PV29)</f>
        <v>557283145</v>
      </c>
      <c r="PW30" s="107"/>
      <c r="PX30" s="171"/>
      <c r="PY30" s="166">
        <f>SUM(PY11:PY29)</f>
        <v>556481682</v>
      </c>
      <c r="PZ30" s="166">
        <f>SUM(PZ11:PZ29)</f>
        <v>35616</v>
      </c>
      <c r="QA30" s="172"/>
      <c r="QB30" s="174">
        <f>SUM(QB11:QB29)</f>
        <v>556481682</v>
      </c>
      <c r="QC30" s="107"/>
      <c r="QD30" s="171"/>
      <c r="QE30" s="166">
        <f>SUM(QE11:QE29)</f>
        <v>562231833</v>
      </c>
      <c r="QF30" s="166">
        <f>SUM(QF11:QF29)</f>
        <v>35842</v>
      </c>
      <c r="QG30" s="172"/>
      <c r="QH30" s="174">
        <f>SUM(QH11:QH29)</f>
        <v>562231833</v>
      </c>
      <c r="QI30" s="107"/>
      <c r="QJ30" s="171"/>
      <c r="QK30" s="166">
        <f>SUM(QK11:QK29)</f>
        <v>565198872</v>
      </c>
      <c r="QL30" s="166">
        <f>SUM(QL11:QL29)</f>
        <v>36090</v>
      </c>
      <c r="QM30" s="172"/>
      <c r="QN30" s="174">
        <f>SUM(QN11:QN29)</f>
        <v>565198872</v>
      </c>
      <c r="QO30" s="107"/>
      <c r="QP30" s="171"/>
      <c r="QQ30" s="166">
        <f>SUM(QQ11:QQ29)</f>
        <v>573112582</v>
      </c>
      <c r="QR30" s="166">
        <f>SUM(QR11:QR29)</f>
        <v>36332</v>
      </c>
      <c r="QS30" s="172"/>
      <c r="QT30" s="174">
        <f>SUM(QT11:QT29)</f>
        <v>573112582</v>
      </c>
      <c r="QU30" s="107"/>
      <c r="QV30" s="171"/>
      <c r="QW30" s="166">
        <f>SUM(QW11:QW29)</f>
        <v>582016516</v>
      </c>
      <c r="QX30" s="166">
        <f>SUM(QX11:QX29)</f>
        <v>36533</v>
      </c>
      <c r="QY30" s="172"/>
      <c r="QZ30" s="174">
        <f>SUM(QZ11:QZ29)</f>
        <v>582016516</v>
      </c>
      <c r="RA30" s="107"/>
      <c r="RB30" s="171"/>
      <c r="RC30" s="166">
        <f>SUM(RC11:RC29)</f>
        <v>592508391</v>
      </c>
      <c r="RD30" s="166">
        <f>SUM(RD11:RD29)</f>
        <v>36821</v>
      </c>
      <c r="RE30" s="172"/>
      <c r="RF30" s="174">
        <f>SUM(RF11:RF29)</f>
        <v>592508391</v>
      </c>
      <c r="RG30" s="107"/>
      <c r="RH30" s="171"/>
      <c r="RI30" s="166">
        <f>SUM(RI11:RI29)</f>
        <v>603298891</v>
      </c>
      <c r="RJ30" s="166">
        <f>SUM(RJ11:RJ29)</f>
        <v>37042</v>
      </c>
      <c r="RK30" s="172"/>
      <c r="RL30" s="174">
        <f>SUM(RL11:RL29)</f>
        <v>603298891</v>
      </c>
      <c r="RM30" s="107"/>
      <c r="RN30" s="171"/>
      <c r="RO30" s="166">
        <f>SUM(RO11:RO29)</f>
        <v>605547162</v>
      </c>
      <c r="RP30" s="166">
        <f>SUM(RP11:RP29)</f>
        <v>37313</v>
      </c>
      <c r="RQ30" s="172"/>
      <c r="RR30" s="174">
        <f>SUM(RR11:RR29)</f>
        <v>605547162</v>
      </c>
      <c r="RS30" s="107"/>
      <c r="RT30" s="171"/>
      <c r="RU30" s="166">
        <f>SUM(RU11:RU29)</f>
        <v>601458603</v>
      </c>
      <c r="RV30" s="166">
        <f>SUM(RV11:RV29)</f>
        <v>37556</v>
      </c>
      <c r="RW30" s="172"/>
      <c r="RX30" s="174">
        <f>SUM(RX11:RX29)</f>
        <v>601458603</v>
      </c>
      <c r="RY30" s="107"/>
      <c r="RZ30" s="171"/>
      <c r="SA30" s="166">
        <f>SUM(SA11:SA29)</f>
        <v>603392304</v>
      </c>
      <c r="SB30" s="166">
        <f>SUM(SB11:SB29)</f>
        <v>37857</v>
      </c>
      <c r="SC30" s="172"/>
      <c r="SD30" s="174">
        <f>SUM(SD11:SD29)</f>
        <v>603392304</v>
      </c>
      <c r="SE30" s="107"/>
      <c r="SF30" s="171"/>
      <c r="SG30" s="166">
        <f>SUM(SG11:SG29)</f>
        <v>610960336</v>
      </c>
      <c r="SH30" s="166">
        <f>SUM(SH11:SH29)</f>
        <v>38174</v>
      </c>
      <c r="SI30" s="172"/>
      <c r="SJ30" s="174">
        <f>SUM(SJ11:SJ29)</f>
        <v>610960336</v>
      </c>
      <c r="SK30" s="107"/>
      <c r="SL30" s="171"/>
      <c r="SM30" s="166">
        <f>SUM(SM11:SM29)</f>
        <v>615345305</v>
      </c>
      <c r="SN30" s="166">
        <f>SUM(SN11:SN29)</f>
        <v>38425</v>
      </c>
      <c r="SO30" s="172"/>
      <c r="SP30" s="174">
        <f>SUM(SP11:SP29)</f>
        <v>615345305</v>
      </c>
      <c r="SQ30" s="107"/>
      <c r="SR30" s="171"/>
      <c r="SS30" s="166">
        <f>SUM(SS11:SS29)</f>
        <v>615287960</v>
      </c>
      <c r="ST30" s="166">
        <f>SUM(ST11:ST29)</f>
        <v>38678</v>
      </c>
      <c r="SU30" s="172"/>
      <c r="SV30" s="174">
        <f>SUM(SV11:SV29)</f>
        <v>615287960</v>
      </c>
      <c r="SW30" s="107"/>
      <c r="SX30" s="171"/>
      <c r="SY30" s="166">
        <f>SUM(SY11:SY29)</f>
        <v>615183456</v>
      </c>
      <c r="SZ30" s="166">
        <f>SUM(SZ11:SZ29)</f>
        <v>38897</v>
      </c>
      <c r="TA30" s="172"/>
      <c r="TB30" s="174">
        <f>SUM(TB11:TB29)</f>
        <v>615183456</v>
      </c>
      <c r="TC30" s="107"/>
      <c r="TD30" s="171"/>
      <c r="TE30" s="166">
        <f>SUM(TE11:TE29)</f>
        <v>604346390.91000009</v>
      </c>
      <c r="TF30" s="166">
        <f>SUM(TF11:TF29)</f>
        <v>39125</v>
      </c>
      <c r="TG30" s="172"/>
      <c r="TH30" s="174">
        <f>SUM(TH11:TH29)</f>
        <v>604346390.91000009</v>
      </c>
      <c r="TI30" s="107"/>
      <c r="TJ30" s="171"/>
      <c r="TK30" s="166">
        <f>SUM(TK11:TK29)</f>
        <v>601058605.40999997</v>
      </c>
      <c r="TL30" s="166">
        <f>SUM(TL11:TL29)</f>
        <v>39293</v>
      </c>
      <c r="TM30" s="172"/>
      <c r="TN30" s="174">
        <f>SUM(TN11:TN29)</f>
        <v>601058605.40999997</v>
      </c>
      <c r="TO30" s="107"/>
      <c r="TP30" s="171"/>
      <c r="TQ30" s="167">
        <f>SUM(TQ11:TQ29)</f>
        <v>603795831.19999993</v>
      </c>
      <c r="TR30" s="166">
        <f>SUM(TR11:TR29)</f>
        <v>39470</v>
      </c>
      <c r="TS30" s="172"/>
      <c r="TT30" s="174">
        <f>SUM(TT11:TT29)</f>
        <v>603795831.19999993</v>
      </c>
      <c r="TU30" s="107"/>
      <c r="TV30" s="171"/>
      <c r="TW30" s="166">
        <f>SUM(TW11:TW29)</f>
        <v>603340195.98000002</v>
      </c>
      <c r="TX30" s="166">
        <f>SUM(TX11:TX29)</f>
        <v>39659</v>
      </c>
      <c r="TY30" s="172"/>
      <c r="TZ30" s="174">
        <f>SUM(TZ11:TZ29)</f>
        <v>603340195.98000002</v>
      </c>
      <c r="UA30" s="107"/>
      <c r="UB30" s="171"/>
      <c r="UC30" s="166">
        <f>SUM(UC11:UC29)</f>
        <v>607243882.96000004</v>
      </c>
      <c r="UD30" s="166">
        <f>SUM(UD11:UD29)</f>
        <v>39825</v>
      </c>
      <c r="UE30" s="172"/>
      <c r="UF30" s="174">
        <f>SUM(UF11:UF29)</f>
        <v>607243882.96000004</v>
      </c>
      <c r="UG30" s="107"/>
    </row>
    <row r="31" spans="1:553" ht="17.25" customHeight="1" x14ac:dyDescent="0.25">
      <c r="A31" s="134"/>
      <c r="B31" s="476" t="s">
        <v>71</v>
      </c>
      <c r="C31" s="477"/>
      <c r="D31" s="175"/>
      <c r="E31" s="176"/>
      <c r="F31" s="176"/>
      <c r="G31" s="177">
        <v>5.32</v>
      </c>
      <c r="H31" s="178"/>
      <c r="I31" s="179"/>
      <c r="J31" s="180"/>
      <c r="K31" s="181"/>
      <c r="L31" s="182">
        <v>1.5859390222079757</v>
      </c>
      <c r="M31" s="176"/>
      <c r="N31" s="145"/>
      <c r="O31" s="146"/>
      <c r="P31" s="183"/>
      <c r="Q31" s="183"/>
      <c r="R31" s="148"/>
      <c r="S31" s="149"/>
      <c r="T31" s="150"/>
      <c r="U31" s="159"/>
      <c r="V31" s="159"/>
      <c r="W31" s="148"/>
      <c r="X31" s="149"/>
      <c r="Y31" s="150"/>
      <c r="Z31" s="150"/>
      <c r="AA31" s="150"/>
      <c r="AB31" s="148"/>
      <c r="AC31" s="152"/>
      <c r="AD31" s="150"/>
      <c r="AE31" s="150"/>
      <c r="AF31" s="150"/>
      <c r="AG31" s="148"/>
      <c r="AH31" s="153"/>
      <c r="AI31" s="150"/>
      <c r="AJ31" s="184"/>
      <c r="AK31" s="150"/>
      <c r="AL31" s="148"/>
      <c r="AM31" s="152"/>
      <c r="AN31" s="150"/>
      <c r="AO31" s="159"/>
      <c r="AP31" s="155">
        <v>1.19</v>
      </c>
      <c r="AQ31" s="150"/>
      <c r="AR31" s="150"/>
      <c r="AS31" s="149"/>
      <c r="AT31" s="150"/>
      <c r="AU31" s="150"/>
      <c r="AV31" s="185">
        <v>0.69</v>
      </c>
      <c r="AW31" s="186"/>
      <c r="AX31" s="149"/>
      <c r="AY31" s="184"/>
      <c r="AZ31" s="157"/>
      <c r="BA31" s="157"/>
      <c r="BB31" s="186"/>
      <c r="BC31" s="149"/>
      <c r="BD31" s="187"/>
      <c r="BE31" s="157"/>
      <c r="BF31" s="160">
        <v>0.69</v>
      </c>
      <c r="BG31" s="186"/>
      <c r="BH31" s="161"/>
      <c r="BI31" s="163"/>
      <c r="BJ31" s="163"/>
      <c r="BK31" s="163">
        <v>1.39</v>
      </c>
      <c r="BL31" s="188"/>
      <c r="BM31" s="168"/>
      <c r="BN31" s="163"/>
      <c r="BO31" s="163"/>
      <c r="BP31" s="167">
        <v>0.68</v>
      </c>
      <c r="BQ31" s="189"/>
      <c r="BR31" s="168"/>
      <c r="BS31" s="163"/>
      <c r="BT31" s="163"/>
      <c r="BU31" s="167">
        <v>0.22</v>
      </c>
      <c r="BV31" s="189"/>
      <c r="BW31" s="168"/>
      <c r="BX31" s="163"/>
      <c r="BY31" s="163"/>
      <c r="BZ31" s="167">
        <v>1.23</v>
      </c>
      <c r="CA31" s="189"/>
      <c r="CB31" s="161"/>
      <c r="CC31" s="163"/>
      <c r="CD31" s="163"/>
      <c r="CE31" s="167">
        <v>0.95</v>
      </c>
      <c r="CF31" s="188"/>
      <c r="CG31" s="168"/>
      <c r="CH31" s="172"/>
      <c r="CI31" s="172"/>
      <c r="CJ31" s="167">
        <v>0.34</v>
      </c>
      <c r="CK31" s="143"/>
      <c r="CL31" s="168"/>
      <c r="CM31" s="172"/>
      <c r="CN31" s="172"/>
      <c r="CO31" s="167">
        <v>1.26</v>
      </c>
      <c r="CP31" s="190"/>
      <c r="CQ31" s="161"/>
      <c r="CR31" s="163"/>
      <c r="CS31" s="163"/>
      <c r="CT31" s="167">
        <v>0.54</v>
      </c>
      <c r="CU31" s="190"/>
      <c r="CV31" s="168"/>
      <c r="CW31" s="172"/>
      <c r="CX31" s="172"/>
      <c r="CY31" s="167">
        <v>1.07</v>
      </c>
      <c r="CZ31" s="190"/>
      <c r="DA31" s="172"/>
      <c r="DB31" s="168"/>
      <c r="DC31" s="172"/>
      <c r="DD31" s="172"/>
      <c r="DE31" s="167">
        <v>1.37</v>
      </c>
      <c r="DF31" s="190"/>
      <c r="DG31" s="168"/>
      <c r="DH31" s="172"/>
      <c r="DI31" s="172"/>
      <c r="DJ31" s="167">
        <v>1.02</v>
      </c>
      <c r="DK31" s="190"/>
      <c r="DL31" s="168"/>
      <c r="DM31" s="172"/>
      <c r="DN31" s="172"/>
      <c r="DO31" s="167">
        <v>1.17</v>
      </c>
      <c r="DP31" s="190"/>
      <c r="DQ31" s="168"/>
      <c r="DR31" s="172"/>
      <c r="DS31" s="172"/>
      <c r="DT31" s="167">
        <v>0.83</v>
      </c>
      <c r="DU31" s="190"/>
      <c r="DV31" s="168"/>
      <c r="DW31" s="172"/>
      <c r="DX31" s="172"/>
      <c r="DY31" s="167">
        <v>1.03</v>
      </c>
      <c r="DZ31" s="190"/>
      <c r="EA31" s="168"/>
      <c r="EB31" s="172"/>
      <c r="EC31" s="172"/>
      <c r="ED31" s="167">
        <v>0.65</v>
      </c>
      <c r="EE31" s="190"/>
      <c r="EF31" s="168"/>
      <c r="EG31" s="172"/>
      <c r="EH31" s="172"/>
      <c r="EI31" s="167">
        <v>0.96</v>
      </c>
      <c r="EJ31" s="190"/>
      <c r="EK31" s="168"/>
      <c r="EL31" s="172"/>
      <c r="EM31" s="172"/>
      <c r="EN31" s="167">
        <v>0.64</v>
      </c>
      <c r="EO31" s="190"/>
      <c r="EP31" s="168"/>
      <c r="EQ31" s="172"/>
      <c r="ER31" s="172"/>
      <c r="ES31" s="167">
        <v>1.04</v>
      </c>
      <c r="ET31" s="190"/>
      <c r="EV31" s="168"/>
      <c r="EW31" s="172"/>
      <c r="EX31" s="172"/>
      <c r="EY31" s="167">
        <v>1.35</v>
      </c>
      <c r="EZ31" s="190"/>
      <c r="FB31" s="168"/>
      <c r="FC31" s="172"/>
      <c r="FD31" s="172"/>
      <c r="FE31" s="167">
        <v>0.97</v>
      </c>
      <c r="FF31" s="190"/>
      <c r="FH31" s="168"/>
      <c r="FI31" s="172"/>
      <c r="FJ31" s="172"/>
      <c r="FK31" s="167">
        <v>0.34</v>
      </c>
      <c r="FL31" s="190"/>
      <c r="FN31" s="168"/>
      <c r="FO31" s="172"/>
      <c r="FP31" s="172"/>
      <c r="FQ31" s="167">
        <v>0.87</v>
      </c>
      <c r="FR31" s="190"/>
      <c r="FT31" s="168"/>
      <c r="FU31" s="172"/>
      <c r="FV31" s="172"/>
      <c r="FW31" s="167">
        <v>0.85</v>
      </c>
      <c r="FX31" s="190"/>
      <c r="FZ31" s="168"/>
      <c r="GA31" s="172"/>
      <c r="GB31" s="172"/>
      <c r="GC31" s="167">
        <v>0.95</v>
      </c>
      <c r="GD31" s="190"/>
      <c r="GF31" s="168"/>
      <c r="GG31" s="172"/>
      <c r="GH31" s="172"/>
      <c r="GI31" s="167">
        <v>1.21</v>
      </c>
      <c r="GJ31" s="190"/>
      <c r="GL31" s="168"/>
      <c r="GM31" s="172"/>
      <c r="GN31" s="172"/>
      <c r="GO31" s="167">
        <v>0.25</v>
      </c>
      <c r="GP31" s="190"/>
      <c r="GR31" s="168"/>
      <c r="GS31" s="172"/>
      <c r="GT31" s="172"/>
      <c r="GU31" s="167">
        <v>0.93</v>
      </c>
      <c r="GV31" s="190"/>
      <c r="GX31" s="168"/>
      <c r="GY31" s="172"/>
      <c r="GZ31" s="172"/>
      <c r="HA31" s="167">
        <v>1.52</v>
      </c>
      <c r="HB31" s="191"/>
      <c r="HD31" s="168"/>
      <c r="HE31" s="172"/>
      <c r="HF31" s="172"/>
      <c r="HG31" s="167">
        <v>0.76</v>
      </c>
      <c r="HH31" s="191"/>
      <c r="HJ31" s="168"/>
      <c r="HK31" s="172"/>
      <c r="HL31" s="172"/>
      <c r="HM31" s="167">
        <v>0.89</v>
      </c>
      <c r="HN31" s="191"/>
      <c r="HP31" s="168"/>
      <c r="HQ31" s="172"/>
      <c r="HR31" s="172"/>
      <c r="HS31" s="167">
        <v>1.43</v>
      </c>
      <c r="HT31" s="191"/>
      <c r="HV31" s="168"/>
      <c r="HW31" s="172"/>
      <c r="HX31" s="172"/>
      <c r="HY31" s="167">
        <v>0.88</v>
      </c>
      <c r="HZ31" s="191"/>
      <c r="IB31" s="168"/>
      <c r="IC31" s="172"/>
      <c r="ID31" s="172"/>
      <c r="IE31" s="167">
        <v>1.1100000000000001</v>
      </c>
      <c r="IF31" s="191"/>
      <c r="IH31" s="168"/>
      <c r="II31" s="172"/>
      <c r="IJ31" s="172"/>
      <c r="IK31" s="167">
        <v>1</v>
      </c>
      <c r="IL31" s="191"/>
      <c r="IN31" s="168"/>
      <c r="IO31" s="172"/>
      <c r="IP31" s="172"/>
      <c r="IQ31" s="167">
        <v>1.42</v>
      </c>
      <c r="IR31" s="191"/>
      <c r="IT31" s="168"/>
      <c r="IU31" s="172"/>
      <c r="IV31" s="172"/>
      <c r="IW31" s="167">
        <v>1.23</v>
      </c>
      <c r="IX31" s="191"/>
      <c r="IZ31" s="168"/>
      <c r="JA31" s="172"/>
      <c r="JB31" s="172"/>
      <c r="JC31" s="167">
        <v>1.31</v>
      </c>
      <c r="JD31" s="191"/>
      <c r="JF31" s="168"/>
      <c r="JG31" s="172"/>
      <c r="JH31" s="172"/>
      <c r="JI31" s="167">
        <v>0.85</v>
      </c>
      <c r="JJ31" s="191"/>
      <c r="JL31" s="168"/>
      <c r="JM31" s="172"/>
      <c r="JN31" s="172"/>
      <c r="JO31" s="167">
        <v>1.21</v>
      </c>
      <c r="JP31" s="191"/>
      <c r="JR31" s="168"/>
      <c r="JS31" s="172"/>
      <c r="JT31" s="172"/>
      <c r="JU31" s="167">
        <v>1.01</v>
      </c>
      <c r="JV31" s="191"/>
      <c r="JX31" s="168"/>
      <c r="JY31" s="172"/>
      <c r="JZ31" s="172"/>
      <c r="KA31" s="167">
        <v>1.34</v>
      </c>
      <c r="KB31" s="191"/>
      <c r="KD31" s="168"/>
      <c r="KE31" s="172"/>
      <c r="KF31" s="172"/>
      <c r="KG31" s="167">
        <v>1.1399999999999999</v>
      </c>
      <c r="KH31" s="191"/>
      <c r="KJ31" s="168"/>
      <c r="KK31" s="172"/>
      <c r="KL31" s="172"/>
      <c r="KM31" s="167">
        <v>1.4</v>
      </c>
      <c r="KN31" s="191"/>
      <c r="KP31" s="168"/>
      <c r="KQ31" s="172"/>
      <c r="KR31" s="172"/>
      <c r="KS31" s="167">
        <v>1.52</v>
      </c>
      <c r="KT31" s="191"/>
      <c r="KV31" s="168"/>
      <c r="KW31" s="172"/>
      <c r="KX31" s="172"/>
      <c r="KY31" s="167">
        <v>1.75</v>
      </c>
      <c r="KZ31" s="191"/>
      <c r="LB31" s="168"/>
      <c r="LC31" s="172"/>
      <c r="LD31" s="172"/>
      <c r="LE31" s="167">
        <v>1.4</v>
      </c>
      <c r="LF31" s="191"/>
      <c r="LH31" s="168"/>
      <c r="LI31" s="172"/>
      <c r="LJ31" s="172"/>
      <c r="LK31" s="167">
        <v>1.38</v>
      </c>
      <c r="LL31" s="191"/>
      <c r="LN31" s="168"/>
      <c r="LO31" s="172"/>
      <c r="LP31" s="172"/>
      <c r="LQ31" s="167">
        <v>1.67</v>
      </c>
      <c r="LR31" s="191"/>
      <c r="LT31" s="168"/>
      <c r="LU31" s="172"/>
      <c r="LV31" s="172"/>
      <c r="LW31" s="167">
        <v>0.94</v>
      </c>
      <c r="LX31" s="191"/>
      <c r="LZ31" s="168"/>
      <c r="MA31" s="172"/>
      <c r="MB31" s="172"/>
      <c r="MC31" s="167">
        <v>2.29</v>
      </c>
      <c r="MD31" s="191"/>
      <c r="MF31" s="168"/>
      <c r="MG31" s="172"/>
      <c r="MH31" s="172"/>
      <c r="MI31" s="167">
        <v>1.1200000000000001</v>
      </c>
      <c r="MJ31" s="191"/>
      <c r="ML31" s="168"/>
      <c r="MM31" s="172"/>
      <c r="MN31" s="172"/>
      <c r="MO31" s="167">
        <v>1.0900000000000001</v>
      </c>
      <c r="MP31" s="191"/>
      <c r="MR31" s="168"/>
      <c r="MS31" s="172"/>
      <c r="MT31" s="172"/>
      <c r="MU31" s="167">
        <v>1.27</v>
      </c>
      <c r="MV31" s="191"/>
      <c r="MX31" s="168"/>
      <c r="MY31" s="172"/>
      <c r="MZ31" s="172"/>
      <c r="NA31" s="167">
        <v>1.27</v>
      </c>
      <c r="NB31" s="191"/>
      <c r="ND31" s="168"/>
      <c r="NE31" s="172"/>
      <c r="NF31" s="192"/>
      <c r="NG31" s="167">
        <v>1.81</v>
      </c>
      <c r="NH31" s="191"/>
      <c r="NJ31" s="168"/>
      <c r="NK31" s="172"/>
      <c r="NL31" s="172"/>
      <c r="NM31" s="167">
        <v>0.83</v>
      </c>
      <c r="NN31" s="191"/>
      <c r="NP31" s="168"/>
      <c r="NQ31" s="172"/>
      <c r="NR31" s="172"/>
      <c r="NS31" s="167">
        <v>1.27</v>
      </c>
      <c r="NT31" s="191"/>
      <c r="NV31" s="168"/>
      <c r="NW31" s="172"/>
      <c r="NX31" s="172"/>
      <c r="NY31" s="167">
        <v>0.62</v>
      </c>
      <c r="NZ31" s="191"/>
      <c r="OB31" s="168"/>
      <c r="OC31" s="172"/>
      <c r="OD31" s="172"/>
      <c r="OE31" s="167">
        <v>1.21</v>
      </c>
      <c r="OF31" s="191"/>
      <c r="OH31" s="168"/>
      <c r="OI31" s="172"/>
      <c r="OJ31" s="172"/>
      <c r="OK31" s="167">
        <v>1.91</v>
      </c>
      <c r="OL31" s="191"/>
      <c r="ON31" s="168"/>
      <c r="OO31" s="172"/>
      <c r="OP31" s="172"/>
      <c r="OQ31" s="167">
        <v>1.2</v>
      </c>
      <c r="OR31" s="191"/>
      <c r="OT31" s="168"/>
      <c r="OU31" s="172"/>
      <c r="OV31" s="172"/>
      <c r="OW31" s="167">
        <v>1.48</v>
      </c>
      <c r="OX31" s="191"/>
      <c r="OZ31" s="168"/>
      <c r="PA31" s="172"/>
      <c r="PB31" s="172"/>
      <c r="PC31" s="167">
        <v>1.1299999999999999</v>
      </c>
      <c r="PD31" s="191"/>
      <c r="PF31" s="168"/>
      <c r="PG31" s="172"/>
      <c r="PH31" s="172"/>
      <c r="PI31" s="167">
        <v>0.99</v>
      </c>
      <c r="PJ31" s="191"/>
      <c r="PL31" s="168"/>
      <c r="PM31" s="172"/>
      <c r="PN31" s="172"/>
      <c r="PO31" s="167">
        <v>0.93</v>
      </c>
      <c r="PP31" s="191"/>
      <c r="PR31" s="168"/>
      <c r="PS31" s="172"/>
      <c r="PT31" s="172"/>
      <c r="PU31" s="167">
        <v>1.0900000000000001</v>
      </c>
      <c r="PV31" s="191"/>
      <c r="PX31" s="168"/>
      <c r="PY31" s="172"/>
      <c r="PZ31" s="172"/>
      <c r="QA31" s="167">
        <v>1.01</v>
      </c>
      <c r="QB31" s="191"/>
      <c r="QD31" s="168"/>
      <c r="QE31" s="172"/>
      <c r="QF31" s="172"/>
      <c r="QG31" s="167">
        <v>1.03</v>
      </c>
      <c r="QH31" s="191"/>
      <c r="QJ31" s="168"/>
      <c r="QK31" s="172"/>
      <c r="QL31" s="172"/>
      <c r="QM31" s="167">
        <v>1.02</v>
      </c>
      <c r="QN31" s="191"/>
      <c r="QP31" s="168"/>
      <c r="QQ31" s="172"/>
      <c r="QR31" s="172"/>
      <c r="QS31" s="167">
        <v>1.01</v>
      </c>
      <c r="QT31" s="191"/>
      <c r="QV31" s="168"/>
      <c r="QW31" s="172"/>
      <c r="QX31" s="172"/>
      <c r="QY31" s="167">
        <v>1.05</v>
      </c>
      <c r="QZ31" s="191"/>
      <c r="RB31" s="168"/>
      <c r="RC31" s="172"/>
      <c r="RD31" s="172"/>
      <c r="RE31" s="167">
        <v>0.8</v>
      </c>
      <c r="RF31" s="191"/>
      <c r="RH31" s="168"/>
      <c r="RI31" s="172"/>
      <c r="RJ31" s="172"/>
      <c r="RK31" s="167">
        <v>0.61</v>
      </c>
      <c r="RL31" s="191"/>
      <c r="RN31" s="168"/>
      <c r="RO31" s="172"/>
      <c r="RP31" s="172"/>
      <c r="RQ31" s="167">
        <v>1</v>
      </c>
      <c r="RR31" s="191"/>
      <c r="RT31" s="168"/>
      <c r="RU31" s="172"/>
      <c r="RV31" s="172"/>
      <c r="RW31" s="167">
        <v>0.65</v>
      </c>
      <c r="RX31" s="191"/>
      <c r="RZ31" s="168"/>
      <c r="SA31" s="172"/>
      <c r="SB31" s="172"/>
      <c r="SC31" s="167">
        <v>0.82</v>
      </c>
      <c r="SD31" s="191"/>
      <c r="SF31" s="168"/>
      <c r="SG31" s="172"/>
      <c r="SH31" s="172"/>
      <c r="SI31" s="167">
        <v>0.78</v>
      </c>
      <c r="SJ31" s="191"/>
      <c r="SL31" s="168"/>
      <c r="SM31" s="172"/>
      <c r="SN31" s="172"/>
      <c r="SO31" s="167">
        <v>0.61</v>
      </c>
      <c r="SP31" s="191"/>
      <c r="SR31" s="168"/>
      <c r="SS31" s="172"/>
      <c r="ST31" s="172"/>
      <c r="SU31" s="167">
        <v>0.57999999999999996</v>
      </c>
      <c r="SV31" s="191"/>
      <c r="SX31" s="168"/>
      <c r="SY31" s="172"/>
      <c r="SZ31" s="172"/>
      <c r="TA31" s="167">
        <v>0.64</v>
      </c>
      <c r="TB31" s="191"/>
      <c r="TD31" s="168"/>
      <c r="TE31" s="172"/>
      <c r="TF31" s="172"/>
      <c r="TG31" s="167">
        <v>0.53</v>
      </c>
      <c r="TH31" s="191"/>
      <c r="TJ31" s="168"/>
      <c r="TK31" s="172"/>
      <c r="TL31" s="172"/>
      <c r="TM31" s="167">
        <v>0.84</v>
      </c>
      <c r="TN31" s="191"/>
      <c r="TP31" s="168"/>
      <c r="TQ31" s="172"/>
      <c r="TR31" s="172"/>
      <c r="TS31" s="167">
        <v>0.64</v>
      </c>
      <c r="TT31" s="191"/>
      <c r="TV31" s="168"/>
      <c r="TW31" s="172"/>
      <c r="TX31" s="172"/>
      <c r="TY31" s="167">
        <v>0.69</v>
      </c>
      <c r="TZ31" s="191"/>
      <c r="UB31" s="168"/>
      <c r="UC31" s="172"/>
      <c r="UD31" s="172"/>
      <c r="UE31" s="167">
        <v>0.83</v>
      </c>
      <c r="UF31" s="191"/>
    </row>
    <row r="32" spans="1:553" s="74" customFormat="1" ht="27" customHeight="1" x14ac:dyDescent="0.25">
      <c r="A32" s="193"/>
      <c r="B32" s="194" t="s">
        <v>0</v>
      </c>
      <c r="C32" s="195" t="s">
        <v>18</v>
      </c>
      <c r="D32" s="196"/>
      <c r="E32" s="197"/>
      <c r="F32" s="197"/>
      <c r="G32" s="198"/>
      <c r="H32" s="199"/>
      <c r="I32" s="200"/>
      <c r="J32" s="197"/>
      <c r="K32" s="197"/>
      <c r="L32" s="197"/>
      <c r="M32" s="197"/>
      <c r="N32" s="201"/>
      <c r="O32" s="197"/>
      <c r="P32" s="197"/>
      <c r="Q32" s="197"/>
      <c r="R32" s="202"/>
      <c r="S32" s="203"/>
      <c r="T32" s="204"/>
      <c r="U32" s="204"/>
      <c r="V32" s="205"/>
      <c r="W32" s="202"/>
      <c r="X32" s="203"/>
      <c r="Y32" s="204"/>
      <c r="Z32" s="204"/>
      <c r="AA32" s="206"/>
      <c r="AB32" s="202"/>
      <c r="AC32" s="203"/>
      <c r="AD32" s="204"/>
      <c r="AE32" s="204"/>
      <c r="AF32" s="206"/>
      <c r="AG32" s="202"/>
      <c r="AH32" s="207"/>
      <c r="AI32" s="204"/>
      <c r="AJ32" s="204"/>
      <c r="AK32" s="208"/>
      <c r="AL32" s="202"/>
      <c r="AM32" s="203"/>
      <c r="AN32" s="204"/>
      <c r="AO32" s="204"/>
      <c r="AP32" s="209"/>
      <c r="AQ32" s="206"/>
      <c r="AR32" s="210"/>
      <c r="AS32" s="203"/>
      <c r="AT32" s="204"/>
      <c r="AU32" s="204"/>
      <c r="AV32" s="204"/>
      <c r="AW32" s="208"/>
      <c r="AX32" s="203"/>
      <c r="AY32" s="211"/>
      <c r="AZ32" s="204"/>
      <c r="BA32" s="204"/>
      <c r="BB32" s="208"/>
      <c r="BC32" s="203"/>
      <c r="BD32" s="212"/>
      <c r="BE32" s="204"/>
      <c r="BF32" s="213"/>
      <c r="BG32" s="208"/>
      <c r="BH32" s="69"/>
      <c r="BI32" s="70"/>
      <c r="BJ32" s="70"/>
      <c r="BK32" s="70"/>
      <c r="BL32" s="71"/>
      <c r="BM32" s="69"/>
      <c r="BN32" s="70"/>
      <c r="BO32" s="70"/>
      <c r="BP32" s="214"/>
      <c r="BQ32" s="215"/>
      <c r="BR32" s="69"/>
      <c r="BS32" s="70"/>
      <c r="BT32" s="70"/>
      <c r="BU32" s="214"/>
      <c r="BV32" s="215"/>
      <c r="BW32" s="69"/>
      <c r="BX32" s="70"/>
      <c r="BY32" s="70"/>
      <c r="BZ32" s="70"/>
      <c r="CA32" s="71"/>
      <c r="CB32" s="69"/>
      <c r="CC32" s="70"/>
      <c r="CD32" s="70"/>
      <c r="CE32" s="70"/>
      <c r="CF32" s="71"/>
      <c r="CG32" s="69"/>
      <c r="CH32" s="70"/>
      <c r="CI32" s="70"/>
      <c r="CJ32" s="70"/>
      <c r="CK32" s="70"/>
      <c r="CL32" s="69"/>
      <c r="CM32" s="70"/>
      <c r="CN32" s="70"/>
      <c r="CO32" s="70"/>
      <c r="CP32" s="71"/>
      <c r="CQ32" s="69"/>
      <c r="CR32" s="70"/>
      <c r="CS32" s="70"/>
      <c r="CT32" s="70"/>
      <c r="CU32" s="71"/>
      <c r="CV32" s="69"/>
      <c r="CW32" s="70"/>
      <c r="CX32" s="70"/>
      <c r="CY32" s="70"/>
      <c r="CZ32" s="71"/>
      <c r="DA32" s="70"/>
      <c r="DB32" s="69"/>
      <c r="DC32" s="70"/>
      <c r="DD32" s="70"/>
      <c r="DE32" s="70"/>
      <c r="DF32" s="71"/>
      <c r="DG32" s="69"/>
      <c r="DH32" s="70"/>
      <c r="DI32" s="70"/>
      <c r="DJ32" s="70"/>
      <c r="DK32" s="71"/>
      <c r="DL32" s="69"/>
      <c r="DM32" s="70"/>
      <c r="DN32" s="70"/>
      <c r="DO32" s="70"/>
      <c r="DP32" s="71"/>
      <c r="DQ32" s="69"/>
      <c r="DR32" s="70"/>
      <c r="DS32" s="70"/>
      <c r="DT32" s="70"/>
      <c r="DU32" s="71"/>
      <c r="DV32" s="69"/>
      <c r="DW32" s="70"/>
      <c r="DX32" s="70"/>
      <c r="DY32" s="70"/>
      <c r="DZ32" s="71"/>
      <c r="EA32" s="69"/>
      <c r="EB32" s="70"/>
      <c r="EC32" s="70"/>
      <c r="ED32" s="70"/>
      <c r="EE32" s="71"/>
      <c r="EF32" s="69"/>
      <c r="EG32" s="70"/>
      <c r="EH32" s="70"/>
      <c r="EI32" s="70"/>
      <c r="EJ32" s="71"/>
      <c r="EK32" s="69"/>
      <c r="EL32" s="70"/>
      <c r="EM32" s="70"/>
      <c r="EN32" s="70"/>
      <c r="EO32" s="71"/>
      <c r="EP32" s="69"/>
      <c r="EQ32" s="70"/>
      <c r="ER32" s="70"/>
      <c r="ES32" s="70"/>
      <c r="ET32" s="71"/>
      <c r="EV32" s="69"/>
      <c r="EW32" s="70"/>
      <c r="EX32" s="70"/>
      <c r="EY32" s="70"/>
      <c r="EZ32" s="71"/>
      <c r="FB32" s="69"/>
      <c r="FC32" s="70"/>
      <c r="FD32" s="70"/>
      <c r="FE32" s="70"/>
      <c r="FF32" s="71"/>
      <c r="FH32" s="69"/>
      <c r="FI32" s="70"/>
      <c r="FJ32" s="70"/>
      <c r="FK32" s="70"/>
      <c r="FL32" s="71"/>
      <c r="FN32" s="69"/>
      <c r="FO32" s="70"/>
      <c r="FP32" s="70"/>
      <c r="FQ32" s="70"/>
      <c r="FR32" s="71"/>
      <c r="FT32" s="69"/>
      <c r="FU32" s="70"/>
      <c r="FV32" s="70"/>
      <c r="FW32" s="70"/>
      <c r="FX32" s="71"/>
      <c r="FZ32" s="69"/>
      <c r="GA32" s="70"/>
      <c r="GB32" s="70"/>
      <c r="GC32" s="70"/>
      <c r="GD32" s="71"/>
      <c r="GF32" s="69"/>
      <c r="GG32" s="70"/>
      <c r="GH32" s="70"/>
      <c r="GI32" s="70"/>
      <c r="GJ32" s="71"/>
      <c r="GL32" s="69"/>
      <c r="GM32" s="70"/>
      <c r="GN32" s="70"/>
      <c r="GO32" s="70"/>
      <c r="GP32" s="71"/>
      <c r="GR32" s="69"/>
      <c r="GS32" s="70"/>
      <c r="GT32" s="70"/>
      <c r="GU32" s="70"/>
      <c r="GV32" s="71"/>
      <c r="GX32" s="69"/>
      <c r="GY32" s="70"/>
      <c r="GZ32" s="70"/>
      <c r="HA32" s="70"/>
      <c r="HB32" s="75"/>
      <c r="HD32" s="69"/>
      <c r="HE32" s="70"/>
      <c r="HF32" s="70"/>
      <c r="HG32" s="70"/>
      <c r="HH32" s="75"/>
      <c r="HJ32" s="69"/>
      <c r="HK32" s="70"/>
      <c r="HL32" s="70"/>
      <c r="HM32" s="70"/>
      <c r="HN32" s="75"/>
      <c r="HP32" s="69"/>
      <c r="HQ32" s="70"/>
      <c r="HR32" s="70"/>
      <c r="HS32" s="70"/>
      <c r="HT32" s="75"/>
      <c r="HV32" s="69"/>
      <c r="HW32" s="70"/>
      <c r="HX32" s="70"/>
      <c r="HY32" s="70"/>
      <c r="HZ32" s="75"/>
      <c r="IB32" s="69"/>
      <c r="IC32" s="70"/>
      <c r="ID32" s="70"/>
      <c r="IE32" s="70"/>
      <c r="IF32" s="75"/>
      <c r="IH32" s="69"/>
      <c r="II32" s="70"/>
      <c r="IJ32" s="70"/>
      <c r="IK32" s="70"/>
      <c r="IL32" s="75"/>
      <c r="IN32" s="69"/>
      <c r="IO32" s="70"/>
      <c r="IP32" s="70"/>
      <c r="IQ32" s="70"/>
      <c r="IR32" s="75"/>
      <c r="IT32" s="69"/>
      <c r="IU32" s="70"/>
      <c r="IV32" s="70"/>
      <c r="IW32" s="70"/>
      <c r="IX32" s="75"/>
      <c r="IZ32" s="69"/>
      <c r="JA32" s="70"/>
      <c r="JB32" s="70"/>
      <c r="JC32" s="70"/>
      <c r="JD32" s="75"/>
      <c r="JF32" s="69"/>
      <c r="JG32" s="70"/>
      <c r="JH32" s="70"/>
      <c r="JI32" s="70"/>
      <c r="JJ32" s="75"/>
      <c r="JL32" s="69"/>
      <c r="JM32" s="70"/>
      <c r="JN32" s="70"/>
      <c r="JO32" s="70"/>
      <c r="JP32" s="75"/>
      <c r="JR32" s="69"/>
      <c r="JS32" s="70"/>
      <c r="JT32" s="70"/>
      <c r="JU32" s="70"/>
      <c r="JV32" s="75"/>
      <c r="JX32" s="69"/>
      <c r="JY32" s="70"/>
      <c r="JZ32" s="70"/>
      <c r="KA32" s="70"/>
      <c r="KB32" s="75"/>
      <c r="KD32" s="69"/>
      <c r="KE32" s="70"/>
      <c r="KF32" s="70"/>
      <c r="KG32" s="70"/>
      <c r="KH32" s="75"/>
      <c r="KJ32" s="69"/>
      <c r="KK32" s="70"/>
      <c r="KL32" s="70"/>
      <c r="KM32" s="70"/>
      <c r="KN32" s="75"/>
      <c r="KP32" s="69"/>
      <c r="KQ32" s="70"/>
      <c r="KR32" s="70"/>
      <c r="KS32" s="70"/>
      <c r="KT32" s="75"/>
      <c r="KV32" s="69"/>
      <c r="KW32" s="70"/>
      <c r="KX32" s="70"/>
      <c r="KY32" s="70"/>
      <c r="KZ32" s="75"/>
      <c r="LB32" s="69"/>
      <c r="LC32" s="70"/>
      <c r="LD32" s="70"/>
      <c r="LE32" s="70"/>
      <c r="LF32" s="75"/>
      <c r="LH32" s="69"/>
      <c r="LI32" s="70"/>
      <c r="LJ32" s="70"/>
      <c r="LK32" s="70"/>
      <c r="LL32" s="75"/>
      <c r="LN32" s="69"/>
      <c r="LO32" s="70"/>
      <c r="LP32" s="70"/>
      <c r="LQ32" s="70"/>
      <c r="LR32" s="75"/>
      <c r="LT32" s="69"/>
      <c r="LU32" s="70"/>
      <c r="LV32" s="70"/>
      <c r="LW32" s="70"/>
      <c r="LX32" s="75"/>
      <c r="LZ32" s="69"/>
      <c r="MA32" s="70"/>
      <c r="MB32" s="70"/>
      <c r="MC32" s="70"/>
      <c r="MD32" s="75"/>
      <c r="MF32" s="69"/>
      <c r="MG32" s="70"/>
      <c r="MH32" s="70"/>
      <c r="MI32" s="70"/>
      <c r="MJ32" s="75"/>
      <c r="ML32" s="69"/>
      <c r="MM32" s="70"/>
      <c r="MN32" s="70"/>
      <c r="MO32" s="70"/>
      <c r="MP32" s="75"/>
      <c r="MR32" s="69"/>
      <c r="MS32" s="70"/>
      <c r="MT32" s="70"/>
      <c r="MU32" s="70"/>
      <c r="MV32" s="75"/>
      <c r="MX32" s="69"/>
      <c r="MY32" s="70"/>
      <c r="MZ32" s="70"/>
      <c r="NA32" s="70"/>
      <c r="NB32" s="75"/>
      <c r="ND32" s="69"/>
      <c r="NE32" s="70"/>
      <c r="NF32" s="70"/>
      <c r="NG32" s="70"/>
      <c r="NH32" s="75"/>
      <c r="NJ32" s="69"/>
      <c r="NK32" s="70"/>
      <c r="NL32" s="70"/>
      <c r="NM32" s="70"/>
      <c r="NN32" s="75"/>
      <c r="NP32" s="69"/>
      <c r="NQ32" s="70"/>
      <c r="NR32" s="70"/>
      <c r="NS32" s="70"/>
      <c r="NT32" s="75"/>
      <c r="NV32" s="69"/>
      <c r="NW32" s="70"/>
      <c r="NX32" s="70"/>
      <c r="NY32" s="70"/>
      <c r="NZ32" s="75"/>
      <c r="OB32" s="69"/>
      <c r="OC32" s="70"/>
      <c r="OD32" s="70"/>
      <c r="OE32" s="70"/>
      <c r="OF32" s="75"/>
      <c r="OH32" s="69"/>
      <c r="OI32" s="70"/>
      <c r="OJ32" s="70"/>
      <c r="OK32" s="70"/>
      <c r="OL32" s="75"/>
      <c r="ON32" s="69"/>
      <c r="OO32" s="70"/>
      <c r="OP32" s="70"/>
      <c r="OQ32" s="70"/>
      <c r="OR32" s="75"/>
      <c r="OT32" s="69"/>
      <c r="OU32" s="70"/>
      <c r="OV32" s="70"/>
      <c r="OW32" s="70"/>
      <c r="OX32" s="75"/>
      <c r="OZ32" s="69"/>
      <c r="PA32" s="70"/>
      <c r="PB32" s="70"/>
      <c r="PC32" s="70"/>
      <c r="PD32" s="75"/>
      <c r="PF32" s="69"/>
      <c r="PG32" s="70"/>
      <c r="PH32" s="70"/>
      <c r="PI32" s="70"/>
      <c r="PJ32" s="75"/>
      <c r="PL32" s="69"/>
      <c r="PM32" s="70"/>
      <c r="PN32" s="70"/>
      <c r="PO32" s="70"/>
      <c r="PP32" s="75"/>
      <c r="PR32" s="69"/>
      <c r="PS32" s="70"/>
      <c r="PT32" s="70"/>
      <c r="PU32" s="70"/>
      <c r="PV32" s="75"/>
      <c r="PX32" s="69"/>
      <c r="PY32" s="70"/>
      <c r="PZ32" s="70"/>
      <c r="QA32" s="70"/>
      <c r="QB32" s="75"/>
      <c r="QD32" s="69"/>
      <c r="QE32" s="70"/>
      <c r="QF32" s="70"/>
      <c r="QG32" s="70"/>
      <c r="QH32" s="75"/>
      <c r="QJ32" s="69"/>
      <c r="QK32" s="70"/>
      <c r="QL32" s="70"/>
      <c r="QM32" s="70"/>
      <c r="QN32" s="75"/>
      <c r="QP32" s="69"/>
      <c r="QQ32" s="70"/>
      <c r="QR32" s="70"/>
      <c r="QS32" s="70"/>
      <c r="QT32" s="75"/>
      <c r="QV32" s="69"/>
      <c r="QW32" s="70"/>
      <c r="QX32" s="70"/>
      <c r="QY32" s="70"/>
      <c r="QZ32" s="75"/>
      <c r="RB32" s="69"/>
      <c r="RC32" s="70"/>
      <c r="RD32" s="70"/>
      <c r="RE32" s="70"/>
      <c r="RF32" s="75"/>
      <c r="RH32" s="69"/>
      <c r="RI32" s="70"/>
      <c r="RJ32" s="70"/>
      <c r="RK32" s="70"/>
      <c r="RL32" s="75"/>
      <c r="RN32" s="69"/>
      <c r="RO32" s="70"/>
      <c r="RP32" s="70"/>
      <c r="RQ32" s="70"/>
      <c r="RR32" s="75"/>
      <c r="RT32" s="69"/>
      <c r="RU32" s="70"/>
      <c r="RV32" s="70"/>
      <c r="RW32" s="70"/>
      <c r="RX32" s="75"/>
      <c r="RZ32" s="69"/>
      <c r="SA32" s="70"/>
      <c r="SB32" s="70"/>
      <c r="SC32" s="70"/>
      <c r="SD32" s="75"/>
      <c r="SF32" s="69"/>
      <c r="SG32" s="70"/>
      <c r="SH32" s="70"/>
      <c r="SI32" s="70"/>
      <c r="SJ32" s="75"/>
      <c r="SL32" s="69"/>
      <c r="SM32" s="70"/>
      <c r="SN32" s="70"/>
      <c r="SO32" s="70"/>
      <c r="SP32" s="75"/>
      <c r="SR32" s="69"/>
      <c r="SS32" s="70"/>
      <c r="ST32" s="70"/>
      <c r="SU32" s="70"/>
      <c r="SV32" s="75"/>
      <c r="SX32" s="69"/>
      <c r="SY32" s="70"/>
      <c r="SZ32" s="70"/>
      <c r="TA32" s="70"/>
      <c r="TB32" s="75"/>
      <c r="TD32" s="69"/>
      <c r="TE32" s="70"/>
      <c r="TF32" s="70"/>
      <c r="TG32" s="70"/>
      <c r="TH32" s="75"/>
      <c r="TJ32" s="69"/>
      <c r="TK32" s="70"/>
      <c r="TL32" s="70"/>
      <c r="TM32" s="70"/>
      <c r="TN32" s="75"/>
      <c r="TP32" s="69"/>
      <c r="TQ32" s="70"/>
      <c r="TR32" s="70"/>
      <c r="TS32" s="70"/>
      <c r="TT32" s="75"/>
      <c r="TV32" s="69"/>
      <c r="TW32" s="70"/>
      <c r="TX32" s="70"/>
      <c r="TY32" s="70"/>
      <c r="TZ32" s="75"/>
      <c r="UB32" s="69"/>
      <c r="UC32" s="70"/>
      <c r="UD32" s="70"/>
      <c r="UE32" s="70"/>
      <c r="UF32" s="75"/>
    </row>
    <row r="33" spans="1:553" x14ac:dyDescent="0.25">
      <c r="A33" s="76" t="s">
        <v>251</v>
      </c>
      <c r="B33" s="77" t="s">
        <v>1</v>
      </c>
      <c r="C33" s="76" t="s">
        <v>314</v>
      </c>
      <c r="D33" s="78" t="s">
        <v>36</v>
      </c>
      <c r="E33" s="79">
        <v>96200260</v>
      </c>
      <c r="F33" s="79">
        <v>631</v>
      </c>
      <c r="G33" s="110">
        <v>8.5500000000000007</v>
      </c>
      <c r="H33" s="216">
        <f>E33/$F$4</f>
        <v>13802045.911047347</v>
      </c>
      <c r="I33" s="80" t="s">
        <v>36</v>
      </c>
      <c r="J33" s="217">
        <v>203977174</v>
      </c>
      <c r="K33" s="218">
        <v>968</v>
      </c>
      <c r="L33" s="219">
        <v>1.46</v>
      </c>
      <c r="M33" s="218">
        <f t="shared" ref="M33:M40" si="265">J33/$K$4</f>
        <v>29265017.790530849</v>
      </c>
      <c r="N33" s="84" t="s">
        <v>36</v>
      </c>
      <c r="O33" s="123">
        <v>202330086</v>
      </c>
      <c r="P33" s="123">
        <v>1001</v>
      </c>
      <c r="Q33" s="85">
        <f>O33/$P$4</f>
        <v>29028706.743185081</v>
      </c>
      <c r="R33" s="86"/>
      <c r="S33" s="89" t="s">
        <v>36</v>
      </c>
      <c r="T33" s="88">
        <v>204779427</v>
      </c>
      <c r="U33" s="94">
        <v>1083</v>
      </c>
      <c r="V33" s="97">
        <f t="shared" ref="V33:V47" si="266">T33/$U$4</f>
        <v>29380118.651362985</v>
      </c>
      <c r="W33" s="86"/>
      <c r="X33" s="89" t="s">
        <v>36</v>
      </c>
      <c r="Y33" s="88">
        <v>224816118</v>
      </c>
      <c r="Z33" s="88">
        <v>1171</v>
      </c>
      <c r="AA33" s="93">
        <f>Y33/$Z$4</f>
        <v>32254823.24246772</v>
      </c>
      <c r="AB33" s="86"/>
      <c r="AC33" s="89" t="s">
        <v>36</v>
      </c>
      <c r="AD33" s="88">
        <v>212109570</v>
      </c>
      <c r="AE33" s="88">
        <v>1252</v>
      </c>
      <c r="AF33" s="93">
        <f>AD33/$AE$4</f>
        <v>30563338.616714697</v>
      </c>
      <c r="AG33" s="86"/>
      <c r="AH33" s="90" t="s">
        <v>36</v>
      </c>
      <c r="AI33" s="88">
        <v>210459311</v>
      </c>
      <c r="AJ33" s="88">
        <v>1261</v>
      </c>
      <c r="AK33" s="220">
        <f>AI33/$AJ$4</f>
        <v>30281915.251798559</v>
      </c>
      <c r="AL33" s="86"/>
      <c r="AM33" s="89" t="s">
        <v>36</v>
      </c>
      <c r="AN33" s="88">
        <v>211079820</v>
      </c>
      <c r="AO33" s="88">
        <v>1290</v>
      </c>
      <c r="AP33" s="91">
        <v>1.01</v>
      </c>
      <c r="AQ33" s="93">
        <f>AN33/$AO$4</f>
        <v>30414959.654178672</v>
      </c>
      <c r="AR33" s="88"/>
      <c r="AS33" s="89" t="s">
        <v>36</v>
      </c>
      <c r="AT33" s="88">
        <v>208417987</v>
      </c>
      <c r="AU33" s="88">
        <v>1331</v>
      </c>
      <c r="AV33" s="221">
        <v>0.63</v>
      </c>
      <c r="AW33" s="97">
        <f>AT33/$AU$4</f>
        <v>30031410.230547547</v>
      </c>
      <c r="AX33" s="89" t="s">
        <v>36</v>
      </c>
      <c r="AY33" s="88">
        <v>200486578</v>
      </c>
      <c r="AZ33" s="88">
        <v>1339</v>
      </c>
      <c r="BA33" s="94">
        <v>0.35</v>
      </c>
      <c r="BB33" s="220">
        <f>AY33/$AZ$4</f>
        <v>28972048.843930636</v>
      </c>
      <c r="BC33" s="89" t="s">
        <v>36</v>
      </c>
      <c r="BD33" s="88">
        <v>200841347.22999999</v>
      </c>
      <c r="BE33" s="94">
        <v>1354</v>
      </c>
      <c r="BF33" s="113">
        <v>2.95</v>
      </c>
      <c r="BG33" s="97">
        <f>BD33/$BE$4</f>
        <v>29107441.62753623</v>
      </c>
      <c r="BH33" s="98" t="s">
        <v>36</v>
      </c>
      <c r="BI33" s="99">
        <v>182476137.13</v>
      </c>
      <c r="BJ33" s="99">
        <v>1371</v>
      </c>
      <c r="BK33" s="222">
        <v>1.72</v>
      </c>
      <c r="BL33" s="223">
        <f>BI33/$BJ$4</f>
        <v>26484199.873730045</v>
      </c>
      <c r="BM33" s="224" t="s">
        <v>36</v>
      </c>
      <c r="BN33" s="99">
        <v>146637441</v>
      </c>
      <c r="BO33" s="99">
        <v>1405</v>
      </c>
      <c r="BP33" s="106">
        <v>1.79</v>
      </c>
      <c r="BQ33" s="104">
        <f>BN33/$BO$4</f>
        <v>21282647.460087083</v>
      </c>
      <c r="BR33" s="224" t="s">
        <v>36</v>
      </c>
      <c r="BS33" s="99">
        <v>143600810</v>
      </c>
      <c r="BT33" s="99">
        <v>1419</v>
      </c>
      <c r="BU33" s="106">
        <v>1.1200000000000001</v>
      </c>
      <c r="BV33" s="104">
        <f>BS33/$BT$4</f>
        <v>20872210.755813953</v>
      </c>
      <c r="BW33" s="98" t="s">
        <v>36</v>
      </c>
      <c r="BX33" s="105">
        <v>148380122</v>
      </c>
      <c r="BY33" s="105">
        <v>1429</v>
      </c>
      <c r="BZ33" s="106">
        <v>2.2400000000000002</v>
      </c>
      <c r="CA33" s="104">
        <f>BX33/$BY$4</f>
        <v>21598271.033478893</v>
      </c>
      <c r="CB33" s="98" t="s">
        <v>36</v>
      </c>
      <c r="CC33" s="99">
        <v>171584853</v>
      </c>
      <c r="CD33" s="99">
        <v>1461</v>
      </c>
      <c r="CE33" s="106">
        <v>4.93</v>
      </c>
      <c r="CF33" s="104">
        <f>CC33/$CD$4</f>
        <v>24975961.135371178</v>
      </c>
      <c r="CG33" s="98" t="s">
        <v>36</v>
      </c>
      <c r="CH33" s="99">
        <v>211798637</v>
      </c>
      <c r="CI33" s="99">
        <v>1481</v>
      </c>
      <c r="CJ33" s="106">
        <v>2.63</v>
      </c>
      <c r="CK33" s="105">
        <f>CH33/$CI$4</f>
        <v>30829495.924308587</v>
      </c>
      <c r="CL33" s="98" t="s">
        <v>36</v>
      </c>
      <c r="CM33" s="105">
        <v>232477974</v>
      </c>
      <c r="CN33" s="105">
        <v>1492</v>
      </c>
      <c r="CO33" s="106">
        <v>0.99</v>
      </c>
      <c r="CP33" s="104">
        <f>CM33/$CN$4</f>
        <v>33839588.646288209</v>
      </c>
      <c r="CQ33" s="98" t="s">
        <v>36</v>
      </c>
      <c r="CR33" s="99">
        <v>271545837</v>
      </c>
      <c r="CS33" s="99">
        <v>1490</v>
      </c>
      <c r="CT33" s="106">
        <v>0.38</v>
      </c>
      <c r="CU33" s="104">
        <f>CR33/$CS$3</f>
        <v>39583941.25364431</v>
      </c>
      <c r="CV33" s="1" t="s">
        <v>36</v>
      </c>
      <c r="CW33" s="107">
        <v>247056387.02000001</v>
      </c>
      <c r="CX33" s="1">
        <v>1488</v>
      </c>
      <c r="CY33" s="1">
        <v>1.31</v>
      </c>
      <c r="CZ33" s="104">
        <f>CW33/$CX$4</f>
        <v>36014050.586005829</v>
      </c>
      <c r="DA33" s="105"/>
      <c r="DB33" s="1" t="s">
        <v>36</v>
      </c>
      <c r="DC33" s="107">
        <v>209508786</v>
      </c>
      <c r="DD33" s="1">
        <v>1474</v>
      </c>
      <c r="DE33" s="1">
        <v>0.9</v>
      </c>
      <c r="DF33" s="104">
        <f>DC33/$DD$4</f>
        <v>30540639.358600583</v>
      </c>
      <c r="DG33" s="1" t="s">
        <v>36</v>
      </c>
      <c r="DH33" s="107">
        <v>207121707</v>
      </c>
      <c r="DI33" s="8">
        <v>1472</v>
      </c>
      <c r="DJ33" s="1">
        <v>2.08</v>
      </c>
      <c r="DK33" s="104">
        <f>DH33/$DI$4</f>
        <v>30192668.658892129</v>
      </c>
      <c r="DL33" s="1" t="s">
        <v>36</v>
      </c>
      <c r="DM33" s="107">
        <v>210054271</v>
      </c>
      <c r="DN33" s="8">
        <v>1474</v>
      </c>
      <c r="DO33" s="1">
        <v>1.58</v>
      </c>
      <c r="DP33" s="104">
        <f>DM33/$DN$4</f>
        <v>30620156.122448977</v>
      </c>
      <c r="DQ33" s="1" t="s">
        <v>36</v>
      </c>
      <c r="DR33" s="107">
        <v>202622699</v>
      </c>
      <c r="DS33" s="8">
        <v>1477</v>
      </c>
      <c r="DT33" s="1">
        <v>1.04</v>
      </c>
      <c r="DU33" s="104">
        <f>DR33/$DN$4</f>
        <v>29536836.588921282</v>
      </c>
      <c r="DV33" s="1" t="s">
        <v>36</v>
      </c>
      <c r="DW33" s="107">
        <v>202017159</v>
      </c>
      <c r="DX33" s="8">
        <v>1474</v>
      </c>
      <c r="DY33" s="1">
        <v>0.11</v>
      </c>
      <c r="DZ33" s="104">
        <f>DW33/$DN$4</f>
        <v>29448565.451895043</v>
      </c>
      <c r="EA33" s="1" t="s">
        <v>36</v>
      </c>
      <c r="EB33" s="107">
        <v>193013429</v>
      </c>
      <c r="EC33" s="8">
        <v>1469</v>
      </c>
      <c r="ED33" s="1">
        <v>2.2400000000000002</v>
      </c>
      <c r="EE33" s="104">
        <f>EB33/$DN$4</f>
        <v>28136068.367346939</v>
      </c>
      <c r="EF33" s="1" t="s">
        <v>36</v>
      </c>
      <c r="EG33" s="107">
        <v>185760005</v>
      </c>
      <c r="EH33" s="8">
        <v>1461</v>
      </c>
      <c r="EI33" s="1">
        <v>0.88</v>
      </c>
      <c r="EJ33" s="104">
        <f>EG33/$DN$4</f>
        <v>27078717.930029154</v>
      </c>
      <c r="EK33" s="1" t="s">
        <v>36</v>
      </c>
      <c r="EL33" s="107">
        <v>185311860</v>
      </c>
      <c r="EM33" s="8">
        <v>1453</v>
      </c>
      <c r="EN33" s="1">
        <v>0.46</v>
      </c>
      <c r="EO33" s="104">
        <f>EL33/$DN$4</f>
        <v>27013390.670553934</v>
      </c>
      <c r="EP33" s="1" t="s">
        <v>36</v>
      </c>
      <c r="EQ33" s="107">
        <v>188686290</v>
      </c>
      <c r="ER33" s="8">
        <v>1438</v>
      </c>
      <c r="ES33" s="1">
        <v>3.54</v>
      </c>
      <c r="ET33" s="104">
        <f>EQ33/$ER$4</f>
        <v>27505290.087463554</v>
      </c>
      <c r="EV33" s="98" t="s">
        <v>36</v>
      </c>
      <c r="EW33" s="105">
        <v>190746943</v>
      </c>
      <c r="EX33" s="225">
        <v>1427</v>
      </c>
      <c r="EY33" s="100">
        <v>5.87</v>
      </c>
      <c r="EZ33" s="104">
        <f>EW33/$EX$4</f>
        <v>27805676.822157431</v>
      </c>
      <c r="FB33" s="98" t="s">
        <v>36</v>
      </c>
      <c r="FC33" s="105">
        <v>179340134</v>
      </c>
      <c r="FD33" s="225">
        <v>1416</v>
      </c>
      <c r="FE33" s="100">
        <v>0.77</v>
      </c>
      <c r="FF33" s="104">
        <f>FC33/$FD$4</f>
        <v>26142876.67638484</v>
      </c>
      <c r="FH33" s="98" t="s">
        <v>36</v>
      </c>
      <c r="FI33" s="105">
        <v>169232903</v>
      </c>
      <c r="FJ33" s="225">
        <v>1409</v>
      </c>
      <c r="FK33" s="100">
        <v>0.36</v>
      </c>
      <c r="FL33" s="104">
        <f>FI33/$FJ$4</f>
        <v>24669519.3877551</v>
      </c>
      <c r="FN33" s="98" t="s">
        <v>36</v>
      </c>
      <c r="FO33" s="105">
        <v>181793759</v>
      </c>
      <c r="FP33" s="225">
        <v>1404</v>
      </c>
      <c r="FQ33" s="100">
        <v>0.8</v>
      </c>
      <c r="FR33" s="104">
        <f>FO33/$FP$4</f>
        <v>26500547.959183671</v>
      </c>
      <c r="FT33" s="98" t="s">
        <v>36</v>
      </c>
      <c r="FU33" s="105">
        <v>179536448</v>
      </c>
      <c r="FV33" s="225">
        <v>1397</v>
      </c>
      <c r="FW33" s="226">
        <v>1.06</v>
      </c>
      <c r="FX33" s="104">
        <f>FU33/$FV$4</f>
        <v>26171493.877551019</v>
      </c>
      <c r="FZ33" s="98" t="s">
        <v>36</v>
      </c>
      <c r="GA33" s="105">
        <v>199790990</v>
      </c>
      <c r="GB33" s="225">
        <v>1389</v>
      </c>
      <c r="GC33" s="226">
        <v>1.87</v>
      </c>
      <c r="GD33" s="104">
        <f>GA33/$GB$4</f>
        <v>29124051.020408161</v>
      </c>
      <c r="GF33" s="98" t="s">
        <v>36</v>
      </c>
      <c r="GG33" s="105">
        <v>186499825</v>
      </c>
      <c r="GH33" s="225">
        <v>1383</v>
      </c>
      <c r="GI33" s="226">
        <v>1.76</v>
      </c>
      <c r="GJ33" s="104">
        <f>GG33/$GH$4</f>
        <v>27186563.411078718</v>
      </c>
      <c r="GL33" s="98" t="s">
        <v>36</v>
      </c>
      <c r="GM33" s="105">
        <v>190089477</v>
      </c>
      <c r="GN33" s="225">
        <v>1375</v>
      </c>
      <c r="GO33" s="226">
        <v>0.85</v>
      </c>
      <c r="GP33" s="104">
        <f>GM33/$GN$4</f>
        <v>27709836.297376093</v>
      </c>
      <c r="GR33" s="98" t="s">
        <v>36</v>
      </c>
      <c r="GS33" s="105">
        <v>181586006</v>
      </c>
      <c r="GT33" s="225">
        <v>1361</v>
      </c>
      <c r="GU33" s="226">
        <v>3.72</v>
      </c>
      <c r="GV33" s="104">
        <f>GS33/$GT$4</f>
        <v>26470263.265306123</v>
      </c>
      <c r="GX33" s="98" t="s">
        <v>36</v>
      </c>
      <c r="GY33" s="105">
        <v>180757077</v>
      </c>
      <c r="GZ33" s="225">
        <v>1354</v>
      </c>
      <c r="HA33" s="226">
        <v>2.9</v>
      </c>
      <c r="HB33" s="108">
        <f>GY33/$GZ$4</f>
        <v>26349428.134110786</v>
      </c>
      <c r="HD33" s="98" t="s">
        <v>36</v>
      </c>
      <c r="HE33" s="105">
        <v>187848832.69999999</v>
      </c>
      <c r="HF33" s="225">
        <v>1342</v>
      </c>
      <c r="HG33" s="226">
        <v>0.62</v>
      </c>
      <c r="HH33" s="108">
        <f>HE33/$HF$4</f>
        <v>27383211.763848394</v>
      </c>
      <c r="HJ33" s="98" t="s">
        <v>36</v>
      </c>
      <c r="HK33" s="105">
        <v>172817070</v>
      </c>
      <c r="HL33" s="225">
        <v>1332</v>
      </c>
      <c r="HM33" s="226">
        <v>0.61</v>
      </c>
      <c r="HN33" s="108">
        <f>HK33/$HL$4</f>
        <v>25191992.71137026</v>
      </c>
      <c r="HP33" s="98" t="s">
        <v>36</v>
      </c>
      <c r="HQ33" s="105">
        <v>165226513</v>
      </c>
      <c r="HR33" s="225">
        <v>1328</v>
      </c>
      <c r="HS33" s="226">
        <v>3.99</v>
      </c>
      <c r="HT33" s="108">
        <f>HQ33/$HR$4</f>
        <v>24085497.521865889</v>
      </c>
      <c r="HV33" s="98" t="s">
        <v>36</v>
      </c>
      <c r="HW33" s="105">
        <v>169163312</v>
      </c>
      <c r="HX33" s="225">
        <v>1320</v>
      </c>
      <c r="HY33" s="226">
        <v>0.47</v>
      </c>
      <c r="HZ33" s="108">
        <f>HW33/$HX$4</f>
        <v>24659374.927113701</v>
      </c>
      <c r="IB33" s="98" t="s">
        <v>36</v>
      </c>
      <c r="IC33" s="105">
        <v>135047550</v>
      </c>
      <c r="ID33" s="225">
        <v>1314</v>
      </c>
      <c r="IE33" s="226">
        <v>-2.0499999999999998</v>
      </c>
      <c r="IF33" s="108">
        <f>IC33/$ID$4</f>
        <v>19686231.778425656</v>
      </c>
      <c r="IH33" s="98" t="s">
        <v>36</v>
      </c>
      <c r="II33" s="105">
        <v>131244669</v>
      </c>
      <c r="IJ33" s="225">
        <v>1303</v>
      </c>
      <c r="IK33" s="226">
        <v>2.85</v>
      </c>
      <c r="IL33" s="108">
        <f>II33/$IJ$4</f>
        <v>19131875.947521865</v>
      </c>
      <c r="IN33" s="98" t="s">
        <v>36</v>
      </c>
      <c r="IO33" s="105">
        <v>134145635</v>
      </c>
      <c r="IP33" s="225">
        <v>1309</v>
      </c>
      <c r="IQ33" s="226">
        <v>1.22</v>
      </c>
      <c r="IR33" s="108">
        <f>IO33/$IP$4</f>
        <v>19554757.288629737</v>
      </c>
      <c r="IT33" s="98" t="s">
        <v>36</v>
      </c>
      <c r="IU33" s="105">
        <v>135156220</v>
      </c>
      <c r="IV33" s="225">
        <v>1309</v>
      </c>
      <c r="IW33" s="226">
        <v>1.22</v>
      </c>
      <c r="IX33" s="108">
        <f>IU33/$IV$4</f>
        <v>19702072.886297375</v>
      </c>
      <c r="IZ33" s="98" t="s">
        <v>36</v>
      </c>
      <c r="JA33" s="105">
        <v>133895224</v>
      </c>
      <c r="JB33" s="225">
        <v>1304</v>
      </c>
      <c r="JC33" s="226">
        <v>2.52</v>
      </c>
      <c r="JD33" s="108">
        <f>JA33/$IV$4</f>
        <v>19518254.227405246</v>
      </c>
      <c r="JF33" s="98" t="s">
        <v>36</v>
      </c>
      <c r="JG33" s="105">
        <v>134997850</v>
      </c>
      <c r="JH33" s="225">
        <v>1301</v>
      </c>
      <c r="JI33" s="226">
        <v>-0.25</v>
      </c>
      <c r="JJ33" s="108">
        <f>JG33/$JH$4</f>
        <v>19678986.880466472</v>
      </c>
      <c r="JL33" s="98" t="s">
        <v>36</v>
      </c>
      <c r="JM33" s="105">
        <v>132019974</v>
      </c>
      <c r="JN33" s="225">
        <v>1301</v>
      </c>
      <c r="JO33" s="226">
        <v>0.48</v>
      </c>
      <c r="JP33" s="108">
        <f>JM33/$JN$4</f>
        <v>19244894.169096209</v>
      </c>
      <c r="JR33" s="98" t="s">
        <v>36</v>
      </c>
      <c r="JS33" s="105">
        <v>124589392</v>
      </c>
      <c r="JT33" s="225">
        <v>1291</v>
      </c>
      <c r="JU33" s="226">
        <v>1.79</v>
      </c>
      <c r="JV33" s="108">
        <f>JS33/$JT$4</f>
        <v>18161718.950437319</v>
      </c>
      <c r="JX33" s="98" t="s">
        <v>36</v>
      </c>
      <c r="JY33" s="105">
        <v>130457036</v>
      </c>
      <c r="JZ33" s="225">
        <v>1287</v>
      </c>
      <c r="KA33" s="226">
        <v>2.13</v>
      </c>
      <c r="KB33" s="108">
        <f>JY33/$JZ$4</f>
        <v>19017060.641399417</v>
      </c>
      <c r="KD33" s="98" t="s">
        <v>36</v>
      </c>
      <c r="KE33" s="105">
        <v>129207538</v>
      </c>
      <c r="KF33" s="225">
        <v>1286</v>
      </c>
      <c r="KG33" s="226">
        <v>2.2799999999999998</v>
      </c>
      <c r="KH33" s="108">
        <f>KE33/$KF$4</f>
        <v>18834918.075801749</v>
      </c>
      <c r="KJ33" s="98" t="s">
        <v>36</v>
      </c>
      <c r="KK33" s="105">
        <v>141588406</v>
      </c>
      <c r="KL33" s="225">
        <v>1285</v>
      </c>
      <c r="KM33" s="226">
        <v>4.92</v>
      </c>
      <c r="KN33" s="108">
        <f>KK33/$KL$4</f>
        <v>20639709.329446062</v>
      </c>
      <c r="KP33" s="98" t="s">
        <v>36</v>
      </c>
      <c r="KQ33" s="105">
        <v>142478371</v>
      </c>
      <c r="KR33" s="225">
        <v>1291</v>
      </c>
      <c r="KS33" s="226">
        <v>1.58</v>
      </c>
      <c r="KT33" s="108">
        <f>KQ33/$KR$4</f>
        <v>20769441.836734693</v>
      </c>
      <c r="KV33" s="98" t="s">
        <v>36</v>
      </c>
      <c r="KW33" s="105">
        <v>133303034</v>
      </c>
      <c r="KX33" s="225">
        <v>1286</v>
      </c>
      <c r="KY33" s="226">
        <v>8.01</v>
      </c>
      <c r="KZ33" s="109">
        <f>KW33/$KX$4</f>
        <v>19431929.154518951</v>
      </c>
      <c r="LB33" s="98" t="s">
        <v>36</v>
      </c>
      <c r="LC33" s="105">
        <v>154657680</v>
      </c>
      <c r="LD33" s="225">
        <v>1292</v>
      </c>
      <c r="LE33" s="226">
        <v>5.22</v>
      </c>
      <c r="LF33" s="108">
        <f>LC33/$LD$4</f>
        <v>22544851.311953351</v>
      </c>
      <c r="LH33" s="98" t="s">
        <v>36</v>
      </c>
      <c r="LI33" s="105">
        <v>151987173</v>
      </c>
      <c r="LJ33" s="225">
        <v>1290</v>
      </c>
      <c r="LK33" s="226">
        <v>1.81</v>
      </c>
      <c r="LL33" s="108">
        <f>LI33/$LJ$4</f>
        <v>22155564.577259474</v>
      </c>
      <c r="LN33" s="98" t="s">
        <v>36</v>
      </c>
      <c r="LO33" s="105">
        <v>160513174</v>
      </c>
      <c r="LP33" s="225">
        <v>1288</v>
      </c>
      <c r="LQ33" s="226">
        <v>5.81</v>
      </c>
      <c r="LR33" s="108">
        <f>LO33/$LP$4</f>
        <v>23398421.86588921</v>
      </c>
      <c r="LT33" s="98" t="s">
        <v>36</v>
      </c>
      <c r="LU33" s="105">
        <v>160335312</v>
      </c>
      <c r="LV33" s="225">
        <v>1288</v>
      </c>
      <c r="LW33" s="226">
        <v>1.81</v>
      </c>
      <c r="LX33" s="108">
        <f>LU33/$LV$4</f>
        <v>23372494.460641399</v>
      </c>
      <c r="LZ33" s="98" t="s">
        <v>36</v>
      </c>
      <c r="MA33" s="105">
        <v>165350929</v>
      </c>
      <c r="MB33" s="225">
        <v>1286</v>
      </c>
      <c r="MC33" s="226">
        <v>2.19</v>
      </c>
      <c r="MD33" s="108">
        <f>MA33/$MB$4</f>
        <v>24103633.965014577</v>
      </c>
      <c r="MF33" s="98" t="s">
        <v>36</v>
      </c>
      <c r="MG33" s="105">
        <v>191986114</v>
      </c>
      <c r="MH33" s="225">
        <v>1288</v>
      </c>
      <c r="MI33" s="226">
        <v>5.48</v>
      </c>
      <c r="MJ33" s="108">
        <f>MG33/$MH$4</f>
        <v>27986313.994169094</v>
      </c>
      <c r="ML33" s="98" t="s">
        <v>36</v>
      </c>
      <c r="MM33" s="105">
        <v>190237994</v>
      </c>
      <c r="MN33" s="225">
        <v>1301</v>
      </c>
      <c r="MO33" s="226">
        <v>2.4700000000000002</v>
      </c>
      <c r="MP33" s="108">
        <f>MM33/MN4</f>
        <v>27731486.005830903</v>
      </c>
      <c r="MR33" s="98" t="s">
        <v>36</v>
      </c>
      <c r="MS33" s="105">
        <v>188875652</v>
      </c>
      <c r="MT33" s="225">
        <v>1299</v>
      </c>
      <c r="MU33" s="226">
        <v>1.02</v>
      </c>
      <c r="MV33" s="108">
        <f>MS33/MT4</f>
        <v>27532893.877551019</v>
      </c>
      <c r="MX33" s="98" t="s">
        <v>36</v>
      </c>
      <c r="MY33" s="105">
        <v>193863028</v>
      </c>
      <c r="MZ33" s="225">
        <v>1292</v>
      </c>
      <c r="NA33" s="226">
        <v>1.19</v>
      </c>
      <c r="NB33" s="108">
        <f>MY33/MZ4</f>
        <v>28259916.618075799</v>
      </c>
      <c r="ND33" s="98" t="s">
        <v>36</v>
      </c>
      <c r="NE33" s="105">
        <v>207792652</v>
      </c>
      <c r="NF33" s="225">
        <v>1289</v>
      </c>
      <c r="NG33" s="226">
        <v>0.96</v>
      </c>
      <c r="NH33" s="108">
        <f>NE33/NF4</f>
        <v>30290474.052478131</v>
      </c>
      <c r="NJ33" s="98" t="s">
        <v>36</v>
      </c>
      <c r="NK33" s="105">
        <v>201482721</v>
      </c>
      <c r="NL33" s="225">
        <v>1288</v>
      </c>
      <c r="NM33" s="226">
        <v>0.82</v>
      </c>
      <c r="NN33" s="108">
        <f>NK33/NL4</f>
        <v>29370659.037900873</v>
      </c>
      <c r="NP33" s="98" t="s">
        <v>36</v>
      </c>
      <c r="NQ33" s="105">
        <v>200051484</v>
      </c>
      <c r="NR33" s="225">
        <v>1286</v>
      </c>
      <c r="NS33" s="226">
        <v>2.23</v>
      </c>
      <c r="NT33" s="108">
        <f>NQ33/NR4</f>
        <v>29162023.90670554</v>
      </c>
      <c r="NV33" s="98" t="s">
        <v>36</v>
      </c>
      <c r="NW33" s="105">
        <v>200543448</v>
      </c>
      <c r="NX33" s="105">
        <v>1284</v>
      </c>
      <c r="NY33" s="226">
        <v>0.79</v>
      </c>
      <c r="NZ33" s="108">
        <f>NW33/NX4</f>
        <v>29233738.775510203</v>
      </c>
      <c r="OB33" s="98" t="s">
        <v>36</v>
      </c>
      <c r="OC33" s="105">
        <v>219219732</v>
      </c>
      <c r="OD33" s="105">
        <v>1275</v>
      </c>
      <c r="OE33" s="226">
        <v>1.96</v>
      </c>
      <c r="OF33" s="108">
        <f>OC33/OD4</f>
        <v>31956229.154518951</v>
      </c>
      <c r="OH33" s="98" t="s">
        <v>36</v>
      </c>
      <c r="OI33" s="105">
        <v>262536590</v>
      </c>
      <c r="OJ33" s="105">
        <v>1275</v>
      </c>
      <c r="OK33" s="226">
        <v>5.71</v>
      </c>
      <c r="OL33" s="108">
        <f>OI33/OJ4</f>
        <v>38270639.941690959</v>
      </c>
      <c r="ON33" s="98" t="s">
        <v>36</v>
      </c>
      <c r="OO33" s="105">
        <v>309556443</v>
      </c>
      <c r="OP33" s="105">
        <v>1288</v>
      </c>
      <c r="OQ33" s="226">
        <v>1.06</v>
      </c>
      <c r="OR33" s="108">
        <f>OO33/OP4</f>
        <v>45124845.918367341</v>
      </c>
      <c r="OT33" s="98" t="s">
        <v>36</v>
      </c>
      <c r="OU33" s="105">
        <v>313490883</v>
      </c>
      <c r="OV33" s="105">
        <v>1283</v>
      </c>
      <c r="OW33" s="226">
        <v>1.23</v>
      </c>
      <c r="OX33" s="108">
        <f>OU33/OV4</f>
        <v>45698379.446064137</v>
      </c>
      <c r="OZ33" s="98" t="s">
        <v>36</v>
      </c>
      <c r="PA33" s="105">
        <v>309721319</v>
      </c>
      <c r="PB33" s="105">
        <v>1288</v>
      </c>
      <c r="PC33" s="226">
        <v>1.06</v>
      </c>
      <c r="PD33" s="108">
        <f>PA33/PB4</f>
        <v>45148880.320699707</v>
      </c>
      <c r="PF33" s="98" t="s">
        <v>36</v>
      </c>
      <c r="PG33" s="105">
        <v>314832451</v>
      </c>
      <c r="PH33" s="105">
        <v>1297</v>
      </c>
      <c r="PI33" s="226">
        <v>0.52</v>
      </c>
      <c r="PJ33" s="108">
        <f>PG33/PH4</f>
        <v>45893943.294460639</v>
      </c>
      <c r="PL33" s="98" t="s">
        <v>36</v>
      </c>
      <c r="PM33" s="105">
        <v>299672129</v>
      </c>
      <c r="PN33" s="105">
        <v>1293</v>
      </c>
      <c r="PO33" s="226">
        <v>0.91</v>
      </c>
      <c r="PP33" s="108">
        <f>PM33/PN4</f>
        <v>43683983.819241978</v>
      </c>
      <c r="PR33" s="98" t="s">
        <v>36</v>
      </c>
      <c r="PS33" s="105">
        <v>305677089</v>
      </c>
      <c r="PT33" s="105">
        <v>1295</v>
      </c>
      <c r="PU33" s="226">
        <v>2.04</v>
      </c>
      <c r="PV33" s="108">
        <f>PS33/PT4</f>
        <v>44559342.41982507</v>
      </c>
      <c r="PX33" s="98" t="s">
        <v>36</v>
      </c>
      <c r="PY33" s="105">
        <v>288035949</v>
      </c>
      <c r="PZ33" s="105">
        <v>1296</v>
      </c>
      <c r="QA33" s="226">
        <v>0.4</v>
      </c>
      <c r="QB33" s="108">
        <f>PY33/PZ4</f>
        <v>41987747.667638481</v>
      </c>
      <c r="QD33" s="98" t="s">
        <v>36</v>
      </c>
      <c r="QE33" s="105">
        <v>307462228</v>
      </c>
      <c r="QF33" s="105">
        <v>1292</v>
      </c>
      <c r="QG33" s="226">
        <v>1.27</v>
      </c>
      <c r="QH33" s="108">
        <f>QE33/QF4</f>
        <v>44819566.763848394</v>
      </c>
      <c r="QJ33" s="98" t="s">
        <v>36</v>
      </c>
      <c r="QK33" s="105">
        <v>296825209</v>
      </c>
      <c r="QL33" s="105">
        <v>1286</v>
      </c>
      <c r="QM33" s="226">
        <v>1.1499999999999999</v>
      </c>
      <c r="QN33" s="108">
        <f>QK33/QL4</f>
        <v>43268980.903790087</v>
      </c>
      <c r="QP33" s="98" t="s">
        <v>36</v>
      </c>
      <c r="QQ33" s="105">
        <v>294715117</v>
      </c>
      <c r="QR33" s="105">
        <v>1292</v>
      </c>
      <c r="QS33" s="226">
        <v>0.4</v>
      </c>
      <c r="QT33" s="108">
        <f>QQ33/QR4</f>
        <v>42961387.317784257</v>
      </c>
      <c r="QV33" s="98" t="s">
        <v>36</v>
      </c>
      <c r="QW33" s="105">
        <v>295762769</v>
      </c>
      <c r="QX33" s="105">
        <v>1289</v>
      </c>
      <c r="QY33" s="226">
        <v>1.59</v>
      </c>
      <c r="QZ33" s="108">
        <f>QW33/QX4</f>
        <v>43114106.268221572</v>
      </c>
      <c r="RB33" s="98" t="s">
        <v>36</v>
      </c>
      <c r="RC33" s="105">
        <v>289751880</v>
      </c>
      <c r="RD33" s="105">
        <v>1289</v>
      </c>
      <c r="RE33" s="226">
        <v>2.67</v>
      </c>
      <c r="RF33" s="108">
        <f>RC33/RD4</f>
        <v>42237883.381924197</v>
      </c>
      <c r="RH33" s="98" t="s">
        <v>36</v>
      </c>
      <c r="RI33" s="105">
        <v>261245950</v>
      </c>
      <c r="RJ33" s="105">
        <v>1294</v>
      </c>
      <c r="RK33" s="226">
        <v>0.79</v>
      </c>
      <c r="RL33" s="108">
        <f>RI33/RJ4</f>
        <v>38082500</v>
      </c>
      <c r="RN33" s="98" t="s">
        <v>36</v>
      </c>
      <c r="RO33" s="105">
        <v>245264611</v>
      </c>
      <c r="RP33" s="105">
        <v>1294</v>
      </c>
      <c r="RQ33" s="226">
        <v>0.55000000000000004</v>
      </c>
      <c r="RR33" s="108">
        <f>RO33/RP4</f>
        <v>35752858.746355683</v>
      </c>
      <c r="RT33" s="98" t="s">
        <v>36</v>
      </c>
      <c r="RU33" s="105">
        <v>187844370</v>
      </c>
      <c r="RV33" s="105">
        <v>1296</v>
      </c>
      <c r="RW33" s="226">
        <v>1.75</v>
      </c>
      <c r="RX33" s="108">
        <f>RU33/RV4</f>
        <v>27382561.224489793</v>
      </c>
      <c r="RZ33" s="98" t="s">
        <v>36</v>
      </c>
      <c r="SA33" s="105">
        <v>172865319</v>
      </c>
      <c r="SB33" s="105">
        <v>1300</v>
      </c>
      <c r="SC33" s="226">
        <v>1.97</v>
      </c>
      <c r="SD33" s="108">
        <f>SA33/SB4</f>
        <v>25199026.09329446</v>
      </c>
      <c r="SF33" s="98" t="s">
        <v>36</v>
      </c>
      <c r="SG33" s="105">
        <v>211844288</v>
      </c>
      <c r="SH33" s="105">
        <v>1296</v>
      </c>
      <c r="SI33" s="226">
        <v>0.59</v>
      </c>
      <c r="SJ33" s="108">
        <f>SG33/SH4</f>
        <v>30881091.545189504</v>
      </c>
      <c r="SL33" s="98" t="s">
        <v>36</v>
      </c>
      <c r="SM33" s="105">
        <v>197353785</v>
      </c>
      <c r="SN33" s="105">
        <v>1297</v>
      </c>
      <c r="SO33" s="226">
        <v>1.24</v>
      </c>
      <c r="SP33" s="108">
        <f>SM33/SN4</f>
        <v>28768773.32361516</v>
      </c>
      <c r="SR33" s="98" t="s">
        <v>36</v>
      </c>
      <c r="SS33" s="105">
        <v>176468736</v>
      </c>
      <c r="ST33" s="105">
        <v>1304</v>
      </c>
      <c r="SU33" s="226">
        <v>-0.38</v>
      </c>
      <c r="SV33" s="108">
        <f>SS33/ST4</f>
        <v>25724305.539358601</v>
      </c>
      <c r="SX33" s="98" t="s">
        <v>36</v>
      </c>
      <c r="SY33" s="105">
        <v>173761728</v>
      </c>
      <c r="SZ33" s="105">
        <v>1303</v>
      </c>
      <c r="TA33" s="226">
        <v>1.48</v>
      </c>
      <c r="TB33" s="108">
        <f>SY33/SZ4</f>
        <v>25329697.959183671</v>
      </c>
      <c r="TD33" s="98" t="s">
        <v>36</v>
      </c>
      <c r="TE33" s="105">
        <v>175191304.16</v>
      </c>
      <c r="TF33" s="105">
        <v>1305</v>
      </c>
      <c r="TG33" s="226">
        <v>1.06</v>
      </c>
      <c r="TH33" s="108">
        <f>TE33/TF4</f>
        <v>25538090.985422738</v>
      </c>
      <c r="TJ33" s="98" t="s">
        <v>36</v>
      </c>
      <c r="TK33" s="105">
        <v>171687303.83000001</v>
      </c>
      <c r="TL33" s="105">
        <v>1307</v>
      </c>
      <c r="TM33" s="226">
        <v>1.82</v>
      </c>
      <c r="TN33" s="108">
        <f>TK33/TL4</f>
        <v>25027303.765306123</v>
      </c>
      <c r="TP33" s="98" t="s">
        <v>36</v>
      </c>
      <c r="TQ33" s="105">
        <v>169369974.46000001</v>
      </c>
      <c r="TR33" s="105">
        <v>1306</v>
      </c>
      <c r="TS33" s="226">
        <v>1.65</v>
      </c>
      <c r="TT33" s="108">
        <f>TQ33/TR4</f>
        <v>24689500.650145773</v>
      </c>
      <c r="TV33" s="98" t="s">
        <v>36</v>
      </c>
      <c r="TW33" s="105">
        <v>165046958.05000001</v>
      </c>
      <c r="TX33" s="105">
        <v>1308</v>
      </c>
      <c r="TY33" s="226">
        <v>0.94</v>
      </c>
      <c r="TZ33" s="108">
        <f>TW33/TX4</f>
        <v>24059323.330903791</v>
      </c>
      <c r="UB33" s="98" t="s">
        <v>36</v>
      </c>
      <c r="UC33" s="105">
        <v>161681204.74000001</v>
      </c>
      <c r="UD33" s="105">
        <v>1322</v>
      </c>
      <c r="UE33" s="230">
        <v>1.78</v>
      </c>
      <c r="UF33" s="108">
        <f>UC33/UD4</f>
        <v>23568688.737609331</v>
      </c>
    </row>
    <row r="34" spans="1:553" x14ac:dyDescent="0.25">
      <c r="A34" s="76" t="s">
        <v>251</v>
      </c>
      <c r="B34" s="77" t="s">
        <v>4</v>
      </c>
      <c r="C34" s="76" t="s">
        <v>19</v>
      </c>
      <c r="D34" s="78" t="s">
        <v>41</v>
      </c>
      <c r="E34" s="79">
        <v>290137620</v>
      </c>
      <c r="F34" s="79">
        <v>2613</v>
      </c>
      <c r="G34" s="110">
        <v>9.9</v>
      </c>
      <c r="H34" s="216">
        <f t="shared" ref="H34:H47" si="267">E34/$F$4</f>
        <v>41626631.276901007</v>
      </c>
      <c r="I34" s="80" t="s">
        <v>41</v>
      </c>
      <c r="J34" s="217">
        <v>410512433</v>
      </c>
      <c r="K34" s="218">
        <v>3155</v>
      </c>
      <c r="L34" s="219">
        <v>0.83</v>
      </c>
      <c r="M34" s="218">
        <f t="shared" si="265"/>
        <v>58897049.210903876</v>
      </c>
      <c r="N34" s="84" t="s">
        <v>41</v>
      </c>
      <c r="O34" s="123">
        <v>387761375</v>
      </c>
      <c r="P34" s="123">
        <v>3065</v>
      </c>
      <c r="Q34" s="85">
        <f t="shared" ref="Q34:Q47" si="268">O34/$P$4</f>
        <v>55632908.895265423</v>
      </c>
      <c r="R34" s="86"/>
      <c r="S34" s="87" t="s">
        <v>41</v>
      </c>
      <c r="T34" s="88">
        <v>359093277</v>
      </c>
      <c r="U34" s="94">
        <v>2764</v>
      </c>
      <c r="V34" s="97">
        <f t="shared" si="266"/>
        <v>51519838.88091822</v>
      </c>
      <c r="W34" s="86"/>
      <c r="X34" s="89" t="s">
        <v>41</v>
      </c>
      <c r="Y34" s="88">
        <v>346297228</v>
      </c>
      <c r="Z34" s="88">
        <v>2653</v>
      </c>
      <c r="AA34" s="93">
        <f t="shared" ref="AA34:AA47" si="269">Y34/$Z$4</f>
        <v>49683963.845050216</v>
      </c>
      <c r="AB34" s="86"/>
      <c r="AC34" s="89" t="s">
        <v>41</v>
      </c>
      <c r="AD34" s="88">
        <v>293419087</v>
      </c>
      <c r="AE34" s="88">
        <v>2533</v>
      </c>
      <c r="AF34" s="93">
        <f t="shared" ref="AF34:AF47" si="270">AD34/$AE$4</f>
        <v>42279407.348703168</v>
      </c>
      <c r="AG34" s="86"/>
      <c r="AH34" s="90" t="s">
        <v>41</v>
      </c>
      <c r="AI34" s="88">
        <v>284030658</v>
      </c>
      <c r="AJ34" s="88">
        <v>2515</v>
      </c>
      <c r="AK34" s="220">
        <f t="shared" ref="AK34:AK47" si="271">AI34/$AJ$4</f>
        <v>40867720.575539567</v>
      </c>
      <c r="AL34" s="86"/>
      <c r="AM34" s="89" t="s">
        <v>41</v>
      </c>
      <c r="AN34" s="88">
        <v>279021849</v>
      </c>
      <c r="AO34" s="88">
        <v>2468</v>
      </c>
      <c r="AP34" s="91">
        <v>1.91</v>
      </c>
      <c r="AQ34" s="93">
        <f t="shared" ref="AQ34:AQ47" si="272">AN34/$AO$4</f>
        <v>40204877.377521612</v>
      </c>
      <c r="AR34" s="88"/>
      <c r="AS34" s="89" t="s">
        <v>41</v>
      </c>
      <c r="AT34" s="88">
        <v>287862584</v>
      </c>
      <c r="AU34" s="88">
        <v>2424</v>
      </c>
      <c r="AV34" s="221">
        <v>-0.15</v>
      </c>
      <c r="AW34" s="97">
        <f t="shared" ref="AW34:AW47" si="273">AT34/$AU$4</f>
        <v>41478758.50144092</v>
      </c>
      <c r="AX34" s="89" t="s">
        <v>41</v>
      </c>
      <c r="AY34" s="88">
        <v>250039380</v>
      </c>
      <c r="AZ34" s="88">
        <v>2387</v>
      </c>
      <c r="BA34" s="94">
        <v>0.19</v>
      </c>
      <c r="BB34" s="220">
        <f t="shared" ref="BB34:BB47" si="274">AY34/$AZ$4</f>
        <v>36132858.381502889</v>
      </c>
      <c r="BC34" s="89" t="s">
        <v>41</v>
      </c>
      <c r="BD34" s="88">
        <v>272581146.94</v>
      </c>
      <c r="BE34" s="94">
        <v>2350</v>
      </c>
      <c r="BF34" s="227">
        <v>0.14000000000000001</v>
      </c>
      <c r="BG34" s="97">
        <f t="shared" ref="BG34:BG47" si="275">BD34/$BE$4</f>
        <v>39504514.049275361</v>
      </c>
      <c r="BH34" s="98" t="s">
        <v>41</v>
      </c>
      <c r="BI34" s="99">
        <v>263317289.12</v>
      </c>
      <c r="BJ34" s="99">
        <v>2316</v>
      </c>
      <c r="BK34" s="100">
        <v>0.49</v>
      </c>
      <c r="BL34" s="223">
        <f t="shared" ref="BL34:BL47" si="276">BI34/$BJ$4</f>
        <v>38217313.370101601</v>
      </c>
      <c r="BM34" s="224" t="s">
        <v>41</v>
      </c>
      <c r="BN34" s="99">
        <v>239565401</v>
      </c>
      <c r="BO34" s="99">
        <v>2296</v>
      </c>
      <c r="BP34" s="106">
        <v>-0.3</v>
      </c>
      <c r="BQ34" s="104">
        <f t="shared" ref="BQ34:BQ47" si="277">BN34/$BO$4</f>
        <v>34770014.65892598</v>
      </c>
      <c r="BR34" s="224" t="s">
        <v>41</v>
      </c>
      <c r="BS34" s="99">
        <v>224275239</v>
      </c>
      <c r="BT34" s="99">
        <v>2240</v>
      </c>
      <c r="BU34" s="106">
        <v>-0.53</v>
      </c>
      <c r="BV34" s="104">
        <f t="shared" ref="BV34:BV47" si="278">BS34/$BT$4</f>
        <v>32598145.203488372</v>
      </c>
      <c r="BW34" s="98" t="s">
        <v>41</v>
      </c>
      <c r="BX34" s="105">
        <v>217146852</v>
      </c>
      <c r="BY34" s="105">
        <v>2189</v>
      </c>
      <c r="BZ34" s="106">
        <v>-0.54</v>
      </c>
      <c r="CA34" s="104">
        <f t="shared" ref="CA34:CA47" si="279">BX34/$BY$4</f>
        <v>31607984.279475983</v>
      </c>
      <c r="CB34" s="98" t="s">
        <v>41</v>
      </c>
      <c r="CC34" s="99">
        <v>222213869</v>
      </c>
      <c r="CD34" s="99">
        <v>2152</v>
      </c>
      <c r="CE34" s="106">
        <v>1.23</v>
      </c>
      <c r="CF34" s="104">
        <f t="shared" ref="CF34:CF47" si="280">CC34/$CD$4</f>
        <v>32345541.339155748</v>
      </c>
      <c r="CG34" s="98" t="s">
        <v>41</v>
      </c>
      <c r="CH34" s="99">
        <v>229793160</v>
      </c>
      <c r="CI34" s="99">
        <v>2125</v>
      </c>
      <c r="CJ34" s="106">
        <v>2.39</v>
      </c>
      <c r="CK34" s="105">
        <f t="shared" ref="CK34:CK47" si="281">CH34/$CI$4</f>
        <v>33448786.026200872</v>
      </c>
      <c r="CL34" s="98" t="s">
        <v>41</v>
      </c>
      <c r="CM34" s="105">
        <v>245502287</v>
      </c>
      <c r="CN34" s="105">
        <v>2115</v>
      </c>
      <c r="CO34" s="106">
        <v>1.73</v>
      </c>
      <c r="CP34" s="104">
        <f t="shared" ref="CP34:CP47" si="282">CM34/$CN$4</f>
        <v>35735412.954876274</v>
      </c>
      <c r="CQ34" s="98" t="s">
        <v>41</v>
      </c>
      <c r="CR34" s="99">
        <v>327432775</v>
      </c>
      <c r="CS34" s="99">
        <v>2100</v>
      </c>
      <c r="CT34" s="106">
        <v>2.17</v>
      </c>
      <c r="CU34" s="104">
        <f t="shared" ref="CU34:CU47" si="283">CR34/$CS$3</f>
        <v>47730725.218658887</v>
      </c>
      <c r="CV34" s="1" t="s">
        <v>36</v>
      </c>
      <c r="CW34" s="107">
        <v>324410053.67000002</v>
      </c>
      <c r="CX34" s="1">
        <v>2080</v>
      </c>
      <c r="CY34" s="1">
        <v>1.47</v>
      </c>
      <c r="CZ34" s="104">
        <f t="shared" ref="CZ34:CZ47" si="284">CW34/$CX$4</f>
        <v>47290095.287172012</v>
      </c>
      <c r="DA34" s="105"/>
      <c r="DB34" s="1" t="s">
        <v>36</v>
      </c>
      <c r="DC34" s="107">
        <v>326255919</v>
      </c>
      <c r="DD34" s="1">
        <v>2062</v>
      </c>
      <c r="DE34" s="1">
        <v>0.94</v>
      </c>
      <c r="DF34" s="104">
        <f t="shared" ref="DF34:DF47" si="285">DC34/$DD$4</f>
        <v>47559171.865889214</v>
      </c>
      <c r="DG34" s="1" t="s">
        <v>36</v>
      </c>
      <c r="DH34" s="107">
        <v>351848643</v>
      </c>
      <c r="DI34" s="8">
        <v>2046</v>
      </c>
      <c r="DJ34" s="1">
        <v>1.1000000000000001</v>
      </c>
      <c r="DK34" s="104">
        <f t="shared" ref="DK34:DK47" si="286">DH34/$DI$4</f>
        <v>51289889.650145769</v>
      </c>
      <c r="DL34" s="1" t="s">
        <v>36</v>
      </c>
      <c r="DM34" s="107">
        <v>393802086</v>
      </c>
      <c r="DN34" s="8">
        <v>2036</v>
      </c>
      <c r="DO34" s="1">
        <v>1.88</v>
      </c>
      <c r="DP34" s="104">
        <f t="shared" ref="DP34:DP47" si="287">DM34/$DN$4</f>
        <v>57405551.895043731</v>
      </c>
      <c r="DQ34" s="1" t="s">
        <v>36</v>
      </c>
      <c r="DR34" s="107">
        <v>392354308</v>
      </c>
      <c r="DS34" s="8">
        <v>2030</v>
      </c>
      <c r="DT34" s="1">
        <v>0.76</v>
      </c>
      <c r="DU34" s="104">
        <f t="shared" ref="DU34:DU47" si="288">DR34/$DN$4</f>
        <v>57194505.539358601</v>
      </c>
      <c r="DV34" s="1" t="s">
        <v>36</v>
      </c>
      <c r="DW34" s="107">
        <v>401585433</v>
      </c>
      <c r="DX34" s="8">
        <v>2017</v>
      </c>
      <c r="DY34" s="1">
        <v>1.46</v>
      </c>
      <c r="DZ34" s="104">
        <f t="shared" ref="DZ34:DZ47" si="289">DW34/$DN$4</f>
        <v>58540150.58309038</v>
      </c>
      <c r="EA34" s="1" t="s">
        <v>36</v>
      </c>
      <c r="EB34" s="107">
        <v>408685505</v>
      </c>
      <c r="EC34" s="8">
        <v>2007</v>
      </c>
      <c r="ED34" s="1">
        <v>1.46</v>
      </c>
      <c r="EE34" s="104">
        <f t="shared" ref="EE34:EE47" si="290">EB34/$DN$4</f>
        <v>59575146.501457721</v>
      </c>
      <c r="EF34" s="1" t="s">
        <v>36</v>
      </c>
      <c r="EG34" s="107">
        <v>371397236</v>
      </c>
      <c r="EH34" s="8">
        <v>1997</v>
      </c>
      <c r="EI34" s="1">
        <v>0.49</v>
      </c>
      <c r="EJ34" s="104">
        <f t="shared" ref="EJ34:EJ47" si="291">EG34/$DN$4</f>
        <v>54139538.775510199</v>
      </c>
      <c r="EK34" s="1" t="s">
        <v>36</v>
      </c>
      <c r="EL34" s="107">
        <v>337675086</v>
      </c>
      <c r="EM34" s="8">
        <v>1987</v>
      </c>
      <c r="EN34" s="1">
        <v>0.56000000000000005</v>
      </c>
      <c r="EO34" s="104">
        <f t="shared" ref="EO34:EO47" si="292">EL34/$DN$4</f>
        <v>49223773.469387755</v>
      </c>
      <c r="EP34" s="1" t="s">
        <v>36</v>
      </c>
      <c r="EQ34" s="107">
        <v>313231818</v>
      </c>
      <c r="ER34" s="8">
        <v>1981</v>
      </c>
      <c r="ES34" s="1">
        <v>1.08</v>
      </c>
      <c r="ET34" s="104">
        <f t="shared" ref="ET34:ET47" si="293">EQ34/$ER$4</f>
        <v>45660614.868804663</v>
      </c>
      <c r="EV34" s="98" t="s">
        <v>36</v>
      </c>
      <c r="EW34" s="105">
        <v>258839352</v>
      </c>
      <c r="EX34" s="225">
        <v>1973</v>
      </c>
      <c r="EY34" s="100">
        <v>0.57999999999999996</v>
      </c>
      <c r="EZ34" s="104">
        <f t="shared" ref="EZ34:EZ47" si="294">EW34/$EX$4</f>
        <v>37731683.965014577</v>
      </c>
      <c r="FB34" s="98" t="s">
        <v>36</v>
      </c>
      <c r="FC34" s="105">
        <v>296402192</v>
      </c>
      <c r="FD34" s="225">
        <v>1967</v>
      </c>
      <c r="FE34" s="100">
        <v>1.28</v>
      </c>
      <c r="FF34" s="104">
        <f t="shared" ref="FF34:FF47" si="295">FC34/$FD$4</f>
        <v>43207316.618075803</v>
      </c>
      <c r="FH34" s="98" t="s">
        <v>36</v>
      </c>
      <c r="FI34" s="105">
        <v>276649472</v>
      </c>
      <c r="FJ34" s="225">
        <v>1968</v>
      </c>
      <c r="FK34" s="100">
        <v>0.92</v>
      </c>
      <c r="FL34" s="104">
        <f t="shared" ref="FL34:FL47" si="296">FI34/$FJ$4</f>
        <v>40327911.370262392</v>
      </c>
      <c r="FN34" s="98" t="s">
        <v>36</v>
      </c>
      <c r="FO34" s="105">
        <v>309989568</v>
      </c>
      <c r="FP34" s="225">
        <v>1967</v>
      </c>
      <c r="FQ34" s="100">
        <v>0.72</v>
      </c>
      <c r="FR34" s="104">
        <f t="shared" ref="FR34:FR47" si="297">FO34/$FP$4</f>
        <v>45187983.673469387</v>
      </c>
      <c r="FT34" s="98" t="s">
        <v>36</v>
      </c>
      <c r="FU34" s="105">
        <v>325467149</v>
      </c>
      <c r="FV34" s="225">
        <v>1958</v>
      </c>
      <c r="FW34" s="226">
        <v>1.1200000000000001</v>
      </c>
      <c r="FX34" s="104">
        <f t="shared" ref="FX34:FX47" si="298">FU34/$FV$4</f>
        <v>47444190.816326529</v>
      </c>
      <c r="FZ34" s="98" t="s">
        <v>36</v>
      </c>
      <c r="GA34" s="105">
        <v>334086795</v>
      </c>
      <c r="GB34" s="225">
        <v>1949</v>
      </c>
      <c r="GC34" s="226">
        <v>1.1299999999999999</v>
      </c>
      <c r="GD34" s="104">
        <f t="shared" ref="GD34:GD47" si="299">GA34/$GB$4</f>
        <v>48700698.979591832</v>
      </c>
      <c r="GF34" s="98" t="s">
        <v>36</v>
      </c>
      <c r="GG34" s="105">
        <v>343240412</v>
      </c>
      <c r="GH34" s="225">
        <v>1942</v>
      </c>
      <c r="GI34" s="226">
        <v>1.1000000000000001</v>
      </c>
      <c r="GJ34" s="104">
        <f t="shared" ref="GJ34:GJ47" si="300">GG34/$GH$4</f>
        <v>50035045.48104956</v>
      </c>
      <c r="GL34" s="98" t="s">
        <v>36</v>
      </c>
      <c r="GM34" s="105">
        <v>333867198</v>
      </c>
      <c r="GN34" s="225">
        <v>1936</v>
      </c>
      <c r="GO34" s="226">
        <v>1.68</v>
      </c>
      <c r="GP34" s="104">
        <f t="shared" ref="GP34:GP47" si="301">GM34/$GN$4</f>
        <v>48668687.755102038</v>
      </c>
      <c r="GR34" s="98" t="s">
        <v>36</v>
      </c>
      <c r="GS34" s="105">
        <v>323577252</v>
      </c>
      <c r="GT34" s="225">
        <v>1926</v>
      </c>
      <c r="GU34" s="226">
        <v>0.69</v>
      </c>
      <c r="GV34" s="104">
        <f t="shared" ref="GV34:GV47" si="302">GS34/$GT$4</f>
        <v>47168695.626822159</v>
      </c>
      <c r="GX34" s="98" t="s">
        <v>36</v>
      </c>
      <c r="GY34" s="105">
        <v>298944617</v>
      </c>
      <c r="GZ34" s="225">
        <v>1919</v>
      </c>
      <c r="HA34" s="226">
        <v>0.52</v>
      </c>
      <c r="HB34" s="108">
        <f t="shared" ref="HB34:HB47" si="303">GY34/$GZ$4</f>
        <v>43577932.507288627</v>
      </c>
      <c r="HD34" s="98" t="s">
        <v>36</v>
      </c>
      <c r="HE34" s="105">
        <v>289126218.23000002</v>
      </c>
      <c r="HF34" s="225">
        <v>1921</v>
      </c>
      <c r="HG34" s="226">
        <v>0.1</v>
      </c>
      <c r="HH34" s="108">
        <f t="shared" ref="HH34:HH47" si="304">HE34/$HF$4</f>
        <v>42146679.04227405</v>
      </c>
      <c r="HJ34" s="98" t="s">
        <v>36</v>
      </c>
      <c r="HK34" s="105">
        <v>279278510</v>
      </c>
      <c r="HL34" s="225">
        <v>1919</v>
      </c>
      <c r="HM34" s="226">
        <v>0.3</v>
      </c>
      <c r="HN34" s="108">
        <f t="shared" ref="HN34:HN47" si="305">HK34/$HL$4</f>
        <v>40711153.06122449</v>
      </c>
      <c r="HP34" s="98" t="s">
        <v>36</v>
      </c>
      <c r="HQ34" s="105">
        <v>288273871</v>
      </c>
      <c r="HR34" s="225">
        <v>1914</v>
      </c>
      <c r="HS34" s="226">
        <v>0.37</v>
      </c>
      <c r="HT34" s="108">
        <f t="shared" ref="HT34:HT47" si="306">HQ34/$HR$4</f>
        <v>42022430.174927115</v>
      </c>
      <c r="HV34" s="98" t="s">
        <v>36</v>
      </c>
      <c r="HW34" s="105">
        <v>299157896</v>
      </c>
      <c r="HX34" s="225">
        <v>1902</v>
      </c>
      <c r="HY34" s="226">
        <v>1.27</v>
      </c>
      <c r="HZ34" s="108">
        <f t="shared" ref="HZ34:HZ47" si="307">HW34/$HX$4</f>
        <v>43609022.740524776</v>
      </c>
      <c r="IB34" s="98" t="s">
        <v>36</v>
      </c>
      <c r="IC34" s="105">
        <v>285615202</v>
      </c>
      <c r="ID34" s="225">
        <v>1890</v>
      </c>
      <c r="IE34" s="226">
        <v>2.35</v>
      </c>
      <c r="IF34" s="108">
        <f t="shared" ref="IF34:IF47" si="308">IC34/$ID$4</f>
        <v>41634869.096209913</v>
      </c>
      <c r="IH34" s="98" t="s">
        <v>36</v>
      </c>
      <c r="II34" s="105">
        <v>249463049</v>
      </c>
      <c r="IJ34" s="225">
        <v>1881</v>
      </c>
      <c r="IK34" s="226">
        <v>1.62</v>
      </c>
      <c r="IL34" s="108">
        <f t="shared" ref="IL34:IL47" si="309">II34/$IJ$4</f>
        <v>36364875.947521865</v>
      </c>
      <c r="IN34" s="98" t="s">
        <v>36</v>
      </c>
      <c r="IO34" s="105">
        <v>223858879</v>
      </c>
      <c r="IP34" s="225">
        <v>1742</v>
      </c>
      <c r="IQ34" s="226">
        <v>1.06</v>
      </c>
      <c r="IR34" s="108">
        <f t="shared" ref="IR34:IR47" si="310">IO34/$IP$4</f>
        <v>32632489.650145773</v>
      </c>
      <c r="IT34" s="98" t="s">
        <v>36</v>
      </c>
      <c r="IU34" s="105">
        <v>250944677</v>
      </c>
      <c r="IV34" s="225">
        <v>1740</v>
      </c>
      <c r="IW34" s="226">
        <v>1.74</v>
      </c>
      <c r="IX34" s="108">
        <f t="shared" ref="IX34:IX47" si="311">IU34/$IV$4</f>
        <v>36580856.705539353</v>
      </c>
      <c r="IZ34" s="98" t="s">
        <v>36</v>
      </c>
      <c r="JA34" s="105">
        <v>244179608</v>
      </c>
      <c r="JB34" s="225">
        <v>1731</v>
      </c>
      <c r="JC34" s="226">
        <v>0</v>
      </c>
      <c r="JD34" s="108">
        <f t="shared" ref="JD34:JD47" si="312">JA34/$IV$4</f>
        <v>35594695.043731779</v>
      </c>
      <c r="JF34" s="98" t="s">
        <v>36</v>
      </c>
      <c r="JG34" s="105">
        <v>233988198</v>
      </c>
      <c r="JH34" s="225">
        <v>1732</v>
      </c>
      <c r="JI34" s="226">
        <v>1.45</v>
      </c>
      <c r="JJ34" s="108">
        <f t="shared" ref="JJ34:JJ47" si="313">JG34/$JH$4</f>
        <v>34109066.763848394</v>
      </c>
      <c r="JL34" s="98" t="s">
        <v>36</v>
      </c>
      <c r="JM34" s="105">
        <v>236317611</v>
      </c>
      <c r="JN34" s="225">
        <v>1729</v>
      </c>
      <c r="JO34" s="226">
        <v>2.8</v>
      </c>
      <c r="JP34" s="108">
        <f t="shared" ref="JP34:JP47" si="314">JM34/$JN$4</f>
        <v>34448631.341107868</v>
      </c>
      <c r="JR34" s="98" t="s">
        <v>36</v>
      </c>
      <c r="JS34" s="105">
        <v>233012581</v>
      </c>
      <c r="JT34" s="225">
        <v>1723</v>
      </c>
      <c r="JU34" s="226">
        <v>1.0900000000000001</v>
      </c>
      <c r="JV34" s="108">
        <f t="shared" ref="JV34:JV47" si="315">JS34/$JT$4</f>
        <v>33966848.54227405</v>
      </c>
      <c r="JX34" s="98" t="s">
        <v>36</v>
      </c>
      <c r="JY34" s="105">
        <v>216071720</v>
      </c>
      <c r="JZ34" s="225">
        <v>1551</v>
      </c>
      <c r="KA34" s="226">
        <v>2.79</v>
      </c>
      <c r="KB34" s="108">
        <f t="shared" ref="KB34:KB47" si="316">JY34/$JZ$4</f>
        <v>31497335.276967928</v>
      </c>
      <c r="KD34" s="98" t="s">
        <v>36</v>
      </c>
      <c r="KE34" s="105">
        <v>192122418</v>
      </c>
      <c r="KF34" s="225">
        <v>1540</v>
      </c>
      <c r="KG34" s="226">
        <v>1.25</v>
      </c>
      <c r="KH34" s="108">
        <f t="shared" ref="KH34:KH47" si="317">KE34/$KF$4</f>
        <v>28006183.381924197</v>
      </c>
      <c r="KJ34" s="98" t="s">
        <v>36</v>
      </c>
      <c r="KK34" s="105">
        <v>202450445</v>
      </c>
      <c r="KL34" s="225">
        <v>1542</v>
      </c>
      <c r="KM34" s="226">
        <v>2.5299999999999998</v>
      </c>
      <c r="KN34" s="108">
        <f t="shared" ref="KN34:KN47" si="318">KK34/$KL$4</f>
        <v>29511726.676384836</v>
      </c>
      <c r="KP34" s="98" t="s">
        <v>36</v>
      </c>
      <c r="KQ34" s="105">
        <v>202274480</v>
      </c>
      <c r="KR34" s="225">
        <v>1536</v>
      </c>
      <c r="KS34" s="226">
        <v>6.15</v>
      </c>
      <c r="KT34" s="108">
        <f t="shared" ref="KT34:KT47" si="319">KQ34/$KR$4</f>
        <v>29486075.80174927</v>
      </c>
      <c r="KV34" s="98" t="s">
        <v>36</v>
      </c>
      <c r="KW34" s="105">
        <v>220647554</v>
      </c>
      <c r="KX34" s="225">
        <v>1528</v>
      </c>
      <c r="KY34" s="226">
        <v>2.37</v>
      </c>
      <c r="KZ34" s="109">
        <f t="shared" ref="KZ34:KZ47" si="320">KW34/$KX$4</f>
        <v>32164366.472303204</v>
      </c>
      <c r="LB34" s="98" t="s">
        <v>36</v>
      </c>
      <c r="LC34" s="105">
        <v>240005216</v>
      </c>
      <c r="LD34" s="225">
        <v>1524</v>
      </c>
      <c r="LE34" s="226">
        <v>2.88</v>
      </c>
      <c r="LF34" s="108">
        <f>LC34/$LD$4</f>
        <v>34986183.090379007</v>
      </c>
      <c r="LH34" s="98" t="s">
        <v>36</v>
      </c>
      <c r="LI34" s="105">
        <v>265905414</v>
      </c>
      <c r="LJ34" s="225">
        <v>1522</v>
      </c>
      <c r="LK34" s="226">
        <v>2.72</v>
      </c>
      <c r="LL34" s="108">
        <f t="shared" ref="LL34:LL47" si="321">LI34/$LJ$4</f>
        <v>38761722.157434404</v>
      </c>
      <c r="LN34" s="98" t="s">
        <v>36</v>
      </c>
      <c r="LO34" s="105">
        <v>301164572</v>
      </c>
      <c r="LP34" s="225">
        <v>1515</v>
      </c>
      <c r="LQ34" s="226">
        <v>1.79</v>
      </c>
      <c r="LR34" s="108">
        <f t="shared" ref="LR34:LR47" si="322">LO34/$LP$4</f>
        <v>43901541.107871719</v>
      </c>
      <c r="LT34" s="98" t="s">
        <v>36</v>
      </c>
      <c r="LU34" s="105">
        <v>278031452</v>
      </c>
      <c r="LV34" s="225">
        <v>1509</v>
      </c>
      <c r="LW34" s="226">
        <v>2.95</v>
      </c>
      <c r="LX34" s="108">
        <f t="shared" ref="LX34:LX47" si="323">LU34/$LV$4</f>
        <v>40529366.180758014</v>
      </c>
      <c r="LZ34" s="98" t="s">
        <v>36</v>
      </c>
      <c r="MA34" s="105">
        <v>286750254</v>
      </c>
      <c r="MB34" s="225">
        <v>1505</v>
      </c>
      <c r="MC34" s="226">
        <v>1.72</v>
      </c>
      <c r="MD34" s="108">
        <f>MA34/$MB$4</f>
        <v>41800328.571428567</v>
      </c>
      <c r="MF34" s="98" t="s">
        <v>36</v>
      </c>
      <c r="MG34" s="105">
        <v>334367263</v>
      </c>
      <c r="MH34" s="225">
        <v>1503</v>
      </c>
      <c r="MI34" s="226">
        <v>2.84</v>
      </c>
      <c r="MJ34" s="108">
        <f t="shared" ref="MJ34:MJ47" si="324">MG34/$MH$4</f>
        <v>48741583.527696788</v>
      </c>
      <c r="ML34" s="98" t="s">
        <v>36</v>
      </c>
      <c r="MM34" s="105">
        <v>320872507</v>
      </c>
      <c r="MN34" s="225">
        <v>1496</v>
      </c>
      <c r="MO34" s="226">
        <v>1.77</v>
      </c>
      <c r="MP34" s="108">
        <f>MM34/MN4</f>
        <v>46774417.930029154</v>
      </c>
      <c r="MR34" s="98" t="s">
        <v>36</v>
      </c>
      <c r="MS34" s="105">
        <v>322152855</v>
      </c>
      <c r="MT34" s="225">
        <v>1491</v>
      </c>
      <c r="MU34" s="226">
        <v>3.44</v>
      </c>
      <c r="MV34" s="108">
        <f>MS34/MT4</f>
        <v>46961057.580174923</v>
      </c>
      <c r="MX34" s="98" t="s">
        <v>36</v>
      </c>
      <c r="MY34" s="105">
        <v>297618435</v>
      </c>
      <c r="MZ34" s="225">
        <v>1486</v>
      </c>
      <c r="NA34" s="226">
        <v>2.2400000000000002</v>
      </c>
      <c r="NB34" s="108">
        <f>MY34/MZ4</f>
        <v>43384611.516034983</v>
      </c>
      <c r="ND34" s="98" t="s">
        <v>36</v>
      </c>
      <c r="NE34" s="105">
        <v>318566492</v>
      </c>
      <c r="NF34" s="225">
        <v>1480</v>
      </c>
      <c r="NG34" s="226">
        <v>3.18</v>
      </c>
      <c r="NH34" s="108">
        <f>NE34/NF4</f>
        <v>46438264.139941692</v>
      </c>
      <c r="NJ34" s="98" t="s">
        <v>36</v>
      </c>
      <c r="NK34" s="105">
        <v>303482806</v>
      </c>
      <c r="NL34" s="225">
        <v>1476</v>
      </c>
      <c r="NM34" s="226">
        <v>1.1200000000000001</v>
      </c>
      <c r="NN34" s="108">
        <f>NK34/NL4</f>
        <v>44239476.093294457</v>
      </c>
      <c r="NP34" s="98" t="s">
        <v>36</v>
      </c>
      <c r="NQ34" s="105">
        <v>313737050</v>
      </c>
      <c r="NR34" s="225">
        <v>1474</v>
      </c>
      <c r="NS34" s="226">
        <v>2.79</v>
      </c>
      <c r="NT34" s="108">
        <f>NQ34/NR4</f>
        <v>45734263.848396502</v>
      </c>
      <c r="NV34" s="98" t="s">
        <v>36</v>
      </c>
      <c r="NW34" s="105">
        <v>340326121</v>
      </c>
      <c r="NX34" s="105">
        <v>1471</v>
      </c>
      <c r="NY34" s="226">
        <v>1.66</v>
      </c>
      <c r="NZ34" s="108">
        <f>NW34/NX4</f>
        <v>49610221.720116615</v>
      </c>
      <c r="OB34" s="98" t="s">
        <v>36</v>
      </c>
      <c r="OC34" s="105">
        <v>337641530</v>
      </c>
      <c r="OD34" s="105">
        <v>1468</v>
      </c>
      <c r="OE34" s="226">
        <v>1.53</v>
      </c>
      <c r="OF34" s="108">
        <f>OC34/OD4</f>
        <v>49218881.924198247</v>
      </c>
      <c r="OH34" s="98" t="s">
        <v>36</v>
      </c>
      <c r="OI34" s="105">
        <v>338843153</v>
      </c>
      <c r="OJ34" s="105">
        <v>1465</v>
      </c>
      <c r="OK34" s="226">
        <v>1.64</v>
      </c>
      <c r="OL34" s="108">
        <f>OI34/OJ4</f>
        <v>49394045.626822159</v>
      </c>
      <c r="ON34" s="98" t="s">
        <v>36</v>
      </c>
      <c r="OO34" s="105">
        <v>323083330</v>
      </c>
      <c r="OP34" s="105">
        <v>1459</v>
      </c>
      <c r="OQ34" s="226">
        <v>2.87</v>
      </c>
      <c r="OR34" s="108">
        <f>OO34/OP4</f>
        <v>47096695.335276969</v>
      </c>
      <c r="OT34" s="98" t="s">
        <v>36</v>
      </c>
      <c r="OU34" s="105">
        <v>320884885</v>
      </c>
      <c r="OV34" s="105">
        <v>1454</v>
      </c>
      <c r="OW34" s="226">
        <v>2.4300000000000002</v>
      </c>
      <c r="OX34" s="108">
        <f>OU34/OV4</f>
        <v>46776222.303206995</v>
      </c>
      <c r="OZ34" s="98" t="s">
        <v>36</v>
      </c>
      <c r="PA34" s="105">
        <v>327599954</v>
      </c>
      <c r="PB34" s="105">
        <v>1450</v>
      </c>
      <c r="PC34" s="226">
        <v>1.25</v>
      </c>
      <c r="PD34" s="108">
        <f>PA34/PB4</f>
        <v>47755095.335276969</v>
      </c>
      <c r="PF34" s="98" t="s">
        <v>36</v>
      </c>
      <c r="PG34" s="105">
        <v>360416095</v>
      </c>
      <c r="PH34" s="105">
        <v>1450</v>
      </c>
      <c r="PI34" s="226">
        <v>1.27</v>
      </c>
      <c r="PJ34" s="108">
        <f>PG34/PH4</f>
        <v>52538789.358600579</v>
      </c>
      <c r="PL34" s="98" t="s">
        <v>36</v>
      </c>
      <c r="PM34" s="105">
        <v>312130498</v>
      </c>
      <c r="PN34" s="105">
        <v>1441</v>
      </c>
      <c r="PO34" s="226">
        <v>2.5299999999999998</v>
      </c>
      <c r="PP34" s="108">
        <f>PM34/PN4</f>
        <v>45500072.594752185</v>
      </c>
      <c r="PR34" s="98" t="s">
        <v>36</v>
      </c>
      <c r="PS34" s="105">
        <v>355547202</v>
      </c>
      <c r="PT34" s="105">
        <v>1437</v>
      </c>
      <c r="PU34" s="226">
        <v>1.77</v>
      </c>
      <c r="PV34" s="108">
        <f>PS34/PT4</f>
        <v>51829038.19241982</v>
      </c>
      <c r="PX34" s="98" t="s">
        <v>36</v>
      </c>
      <c r="PY34" s="105">
        <v>354324137</v>
      </c>
      <c r="PZ34" s="105">
        <v>1437</v>
      </c>
      <c r="QA34" s="226">
        <v>1.89</v>
      </c>
      <c r="QB34" s="108">
        <f>PY34/PZ4</f>
        <v>51650748.83381924</v>
      </c>
      <c r="QD34" s="98" t="s">
        <v>36</v>
      </c>
      <c r="QE34" s="105">
        <v>340495536</v>
      </c>
      <c r="QF34" s="105">
        <v>1435</v>
      </c>
      <c r="QG34" s="226">
        <v>1.68</v>
      </c>
      <c r="QH34" s="108">
        <f>QE34/QF4</f>
        <v>49634917.784256555</v>
      </c>
      <c r="QJ34" s="98" t="s">
        <v>36</v>
      </c>
      <c r="QK34" s="105">
        <v>316247634</v>
      </c>
      <c r="QL34" s="105">
        <v>1434</v>
      </c>
      <c r="QM34" s="226">
        <v>1.91</v>
      </c>
      <c r="QN34" s="108">
        <f>QK34/QL4</f>
        <v>46100238.19241982</v>
      </c>
      <c r="QP34" s="98" t="s">
        <v>36</v>
      </c>
      <c r="QQ34" s="105">
        <v>297963396</v>
      </c>
      <c r="QR34" s="105">
        <v>1430</v>
      </c>
      <c r="QS34" s="226">
        <v>1.28</v>
      </c>
      <c r="QT34" s="108">
        <f>QQ34/QR4</f>
        <v>43434897.376093291</v>
      </c>
      <c r="QV34" s="98" t="s">
        <v>36</v>
      </c>
      <c r="QW34" s="105">
        <v>297807775</v>
      </c>
      <c r="QX34" s="105">
        <v>1428</v>
      </c>
      <c r="QY34" s="226">
        <v>2.17</v>
      </c>
      <c r="QZ34" s="108">
        <f>QW34/QX4</f>
        <v>43412212.099125363</v>
      </c>
      <c r="RB34" s="98" t="s">
        <v>36</v>
      </c>
      <c r="RC34" s="105">
        <v>307188629</v>
      </c>
      <c r="RD34" s="105">
        <v>1436</v>
      </c>
      <c r="RE34" s="226">
        <v>0.31</v>
      </c>
      <c r="RF34" s="108">
        <f>RC34/RD4</f>
        <v>44779683.527696788</v>
      </c>
      <c r="RH34" s="98" t="s">
        <v>36</v>
      </c>
      <c r="RI34" s="105">
        <v>293070117</v>
      </c>
      <c r="RJ34" s="105">
        <v>1441</v>
      </c>
      <c r="RK34" s="226">
        <v>-1.05</v>
      </c>
      <c r="RL34" s="108">
        <f>RI34/RJ4</f>
        <v>42721591.399416909</v>
      </c>
      <c r="RN34" s="98" t="s">
        <v>36</v>
      </c>
      <c r="RO34" s="105">
        <v>277151828</v>
      </c>
      <c r="RP34" s="105">
        <v>1439</v>
      </c>
      <c r="RQ34" s="226">
        <v>0.47</v>
      </c>
      <c r="RR34" s="108">
        <f>RO34/RP4</f>
        <v>40401141.107871719</v>
      </c>
      <c r="RT34" s="98" t="s">
        <v>36</v>
      </c>
      <c r="RU34" s="105">
        <v>280706918</v>
      </c>
      <c r="RV34" s="105">
        <v>1441</v>
      </c>
      <c r="RW34" s="226">
        <v>2.75</v>
      </c>
      <c r="RX34" s="108">
        <f>RU34/RV4</f>
        <v>40919375.801749267</v>
      </c>
      <c r="RZ34" s="98" t="s">
        <v>36</v>
      </c>
      <c r="SA34" s="105">
        <v>267946880</v>
      </c>
      <c r="SB34" s="105">
        <v>1430</v>
      </c>
      <c r="SC34" s="226">
        <v>1.77</v>
      </c>
      <c r="SD34" s="108">
        <f>SA34/SB4</f>
        <v>39059311.953352764</v>
      </c>
      <c r="SF34" s="98" t="s">
        <v>36</v>
      </c>
      <c r="SG34" s="105">
        <v>267934941</v>
      </c>
      <c r="SH34" s="105">
        <v>1424</v>
      </c>
      <c r="SI34" s="226">
        <v>1.51</v>
      </c>
      <c r="SJ34" s="108">
        <f>SG34/SH4</f>
        <v>39057571.574344024</v>
      </c>
      <c r="SL34" s="98" t="s">
        <v>36</v>
      </c>
      <c r="SM34" s="105">
        <v>256531256</v>
      </c>
      <c r="SN34" s="105">
        <v>1419</v>
      </c>
      <c r="SO34" s="226">
        <v>1.88</v>
      </c>
      <c r="SP34" s="108">
        <f>SM34/SN4</f>
        <v>37395226.822157435</v>
      </c>
      <c r="SR34" s="98" t="s">
        <v>36</v>
      </c>
      <c r="SS34" s="105">
        <v>257634122</v>
      </c>
      <c r="ST34" s="105">
        <v>1412</v>
      </c>
      <c r="SU34" s="226">
        <v>6.73</v>
      </c>
      <c r="SV34" s="108">
        <f>SS34/ST4</f>
        <v>37555994.460641399</v>
      </c>
      <c r="SX34" s="98" t="s">
        <v>36</v>
      </c>
      <c r="SY34" s="105">
        <v>257324051</v>
      </c>
      <c r="SZ34" s="105">
        <v>1409</v>
      </c>
      <c r="TA34" s="226">
        <v>5.03</v>
      </c>
      <c r="TB34" s="108">
        <f>SY34/SZ4</f>
        <v>37510794.60641399</v>
      </c>
      <c r="TD34" s="98" t="s">
        <v>41</v>
      </c>
      <c r="TE34" s="105">
        <v>270205320.04000002</v>
      </c>
      <c r="TF34" s="105">
        <v>1406</v>
      </c>
      <c r="TG34" s="226">
        <v>2.33</v>
      </c>
      <c r="TH34" s="108">
        <f>TE34/TF4</f>
        <v>39388530.618075803</v>
      </c>
      <c r="TJ34" s="98" t="s">
        <v>41</v>
      </c>
      <c r="TK34" s="105">
        <v>237735430</v>
      </c>
      <c r="TL34" s="105">
        <v>1407</v>
      </c>
      <c r="TM34" s="226">
        <v>0.88</v>
      </c>
      <c r="TN34" s="108">
        <f>TK34/TL4</f>
        <v>34655310.495626822</v>
      </c>
      <c r="TP34" s="98" t="s">
        <v>41</v>
      </c>
      <c r="TQ34" s="105">
        <v>237499888</v>
      </c>
      <c r="TR34" s="105">
        <v>1406</v>
      </c>
      <c r="TS34" s="226">
        <v>3.42</v>
      </c>
      <c r="TT34" s="108">
        <f>TQ34/TR4</f>
        <v>34620974.927113704</v>
      </c>
      <c r="TV34" s="98" t="s">
        <v>41</v>
      </c>
      <c r="TW34" s="105">
        <v>230783704.25</v>
      </c>
      <c r="TX34" s="105">
        <v>1401</v>
      </c>
      <c r="TY34" s="226">
        <v>3.81</v>
      </c>
      <c r="TZ34" s="108">
        <f>TW34/TX4</f>
        <v>33641939.395043731</v>
      </c>
      <c r="UB34" s="98" t="s">
        <v>41</v>
      </c>
      <c r="UC34" s="105">
        <v>197284972.34</v>
      </c>
      <c r="UD34" s="105">
        <v>1383</v>
      </c>
      <c r="UE34" s="230">
        <v>2.72</v>
      </c>
      <c r="UF34" s="108">
        <f>UC34/UD4</f>
        <v>28758742.32361516</v>
      </c>
    </row>
    <row r="35" spans="1:553" x14ac:dyDescent="0.25">
      <c r="A35" s="76" t="s">
        <v>252</v>
      </c>
      <c r="B35" s="77" t="s">
        <v>13</v>
      </c>
      <c r="C35" s="76" t="s">
        <v>275</v>
      </c>
      <c r="D35" s="78" t="s">
        <v>41</v>
      </c>
      <c r="E35" s="79">
        <v>186357226</v>
      </c>
      <c r="F35" s="79">
        <v>2909</v>
      </c>
      <c r="G35" s="110">
        <v>8.3000000000000007</v>
      </c>
      <c r="H35" s="216">
        <f t="shared" si="267"/>
        <v>26737048.206599712</v>
      </c>
      <c r="I35" s="80" t="s">
        <v>41</v>
      </c>
      <c r="J35" s="217">
        <v>341989378</v>
      </c>
      <c r="K35" s="218">
        <v>4814</v>
      </c>
      <c r="L35" s="219">
        <v>1.17</v>
      </c>
      <c r="M35" s="218">
        <f t="shared" si="265"/>
        <v>49065907.890961267</v>
      </c>
      <c r="N35" s="84" t="s">
        <v>41</v>
      </c>
      <c r="O35" s="123">
        <v>361739951</v>
      </c>
      <c r="P35" s="123">
        <v>5261</v>
      </c>
      <c r="Q35" s="85">
        <f t="shared" si="268"/>
        <v>51899562.553802013</v>
      </c>
      <c r="R35" s="86"/>
      <c r="S35" s="89" t="s">
        <v>41</v>
      </c>
      <c r="T35" s="88">
        <v>344549959</v>
      </c>
      <c r="U35" s="94">
        <v>5621</v>
      </c>
      <c r="V35" s="97">
        <f t="shared" si="266"/>
        <v>49433279.626972742</v>
      </c>
      <c r="W35" s="86"/>
      <c r="X35" s="89" t="s">
        <v>41</v>
      </c>
      <c r="Y35" s="88">
        <v>312299335</v>
      </c>
      <c r="Z35" s="88">
        <v>5672</v>
      </c>
      <c r="AA35" s="93">
        <f t="shared" si="269"/>
        <v>44806217.360114776</v>
      </c>
      <c r="AB35" s="86"/>
      <c r="AC35" s="89" t="s">
        <v>41</v>
      </c>
      <c r="AD35" s="88">
        <v>323381807</v>
      </c>
      <c r="AE35" s="88">
        <v>5758</v>
      </c>
      <c r="AF35" s="93">
        <f t="shared" si="270"/>
        <v>46596802.161383286</v>
      </c>
      <c r="AG35" s="86"/>
      <c r="AH35" s="90" t="s">
        <v>41</v>
      </c>
      <c r="AI35" s="88">
        <v>327447400</v>
      </c>
      <c r="AJ35" s="88">
        <v>5790</v>
      </c>
      <c r="AK35" s="220">
        <f t="shared" si="271"/>
        <v>47114733.812949643</v>
      </c>
      <c r="AL35" s="86"/>
      <c r="AM35" s="89" t="s">
        <v>41</v>
      </c>
      <c r="AN35" s="88">
        <v>338598021</v>
      </c>
      <c r="AO35" s="88">
        <v>5851</v>
      </c>
      <c r="AP35" s="91">
        <v>1.51</v>
      </c>
      <c r="AQ35" s="93">
        <f t="shared" si="272"/>
        <v>48789340.201729104</v>
      </c>
      <c r="AR35" s="88"/>
      <c r="AS35" s="89" t="s">
        <v>41</v>
      </c>
      <c r="AT35" s="88">
        <v>355770200</v>
      </c>
      <c r="AU35" s="88">
        <v>5978</v>
      </c>
      <c r="AV35" s="221">
        <v>1.05</v>
      </c>
      <c r="AW35" s="97">
        <f t="shared" si="273"/>
        <v>51263717.579250716</v>
      </c>
      <c r="AX35" s="89" t="s">
        <v>41</v>
      </c>
      <c r="AY35" s="88">
        <v>354573706</v>
      </c>
      <c r="AZ35" s="88">
        <v>6018</v>
      </c>
      <c r="BA35" s="94">
        <v>0.28000000000000003</v>
      </c>
      <c r="BB35" s="220">
        <f t="shared" si="274"/>
        <v>51238974.855491333</v>
      </c>
      <c r="BC35" s="89" t="s">
        <v>41</v>
      </c>
      <c r="BD35" s="88">
        <v>343664490.50999999</v>
      </c>
      <c r="BE35" s="94">
        <v>6014</v>
      </c>
      <c r="BF35" s="113">
        <v>0.88</v>
      </c>
      <c r="BG35" s="97">
        <f t="shared" si="275"/>
        <v>49806447.899999999</v>
      </c>
      <c r="BH35" s="98" t="s">
        <v>41</v>
      </c>
      <c r="BI35" s="99">
        <v>331521833.70999998</v>
      </c>
      <c r="BJ35" s="99">
        <v>6015</v>
      </c>
      <c r="BK35" s="100">
        <v>0.4</v>
      </c>
      <c r="BL35" s="223">
        <f t="shared" si="276"/>
        <v>48116376.445573293</v>
      </c>
      <c r="BM35" s="224" t="s">
        <v>41</v>
      </c>
      <c r="BN35" s="99">
        <v>313723251</v>
      </c>
      <c r="BO35" s="99">
        <v>6029</v>
      </c>
      <c r="BP35" s="106">
        <v>0.44</v>
      </c>
      <c r="BQ35" s="104">
        <f t="shared" si="277"/>
        <v>45533127.866473153</v>
      </c>
      <c r="BR35" s="224" t="s">
        <v>41</v>
      </c>
      <c r="BS35" s="99">
        <v>321945120</v>
      </c>
      <c r="BT35" s="99">
        <v>6054</v>
      </c>
      <c r="BU35" s="106">
        <v>0.45</v>
      </c>
      <c r="BV35" s="104">
        <f t="shared" si="278"/>
        <v>46794348.837209307</v>
      </c>
      <c r="BW35" s="98" t="s">
        <v>41</v>
      </c>
      <c r="BX35" s="105">
        <v>340976105</v>
      </c>
      <c r="BY35" s="105">
        <v>6075</v>
      </c>
      <c r="BZ35" s="106">
        <v>0.4</v>
      </c>
      <c r="CA35" s="104">
        <f t="shared" si="279"/>
        <v>49632620.81513828</v>
      </c>
      <c r="CB35" s="98" t="s">
        <v>41</v>
      </c>
      <c r="CC35" s="99">
        <v>362073796</v>
      </c>
      <c r="CD35" s="99">
        <v>6077</v>
      </c>
      <c r="CE35" s="106">
        <v>0.13</v>
      </c>
      <c r="CF35" s="104">
        <f t="shared" si="280"/>
        <v>52703609.315866083</v>
      </c>
      <c r="CG35" s="98" t="s">
        <v>41</v>
      </c>
      <c r="CH35" s="99">
        <v>349992075</v>
      </c>
      <c r="CI35" s="99">
        <v>6093</v>
      </c>
      <c r="CJ35" s="106">
        <v>1.49</v>
      </c>
      <c r="CK35" s="105">
        <f t="shared" si="281"/>
        <v>50944989.082969435</v>
      </c>
      <c r="CL35" s="98" t="s">
        <v>41</v>
      </c>
      <c r="CM35" s="105">
        <v>337546984</v>
      </c>
      <c r="CN35" s="105">
        <v>6094</v>
      </c>
      <c r="CO35" s="106">
        <v>1.0900000000000001</v>
      </c>
      <c r="CP35" s="104">
        <f t="shared" si="282"/>
        <v>49133476.564774379</v>
      </c>
      <c r="CQ35" s="98" t="s">
        <v>41</v>
      </c>
      <c r="CR35" s="99">
        <v>366641169</v>
      </c>
      <c r="CS35" s="99">
        <v>6129</v>
      </c>
      <c r="CT35" s="106">
        <v>0.41</v>
      </c>
      <c r="CU35" s="104">
        <f t="shared" si="283"/>
        <v>53446234.548104957</v>
      </c>
      <c r="CV35" s="1" t="s">
        <v>41</v>
      </c>
      <c r="CW35" s="107">
        <v>380530632.30000001</v>
      </c>
      <c r="CX35" s="1">
        <v>6179</v>
      </c>
      <c r="CY35" s="1">
        <v>0.35</v>
      </c>
      <c r="CZ35" s="104">
        <f t="shared" si="284"/>
        <v>55470937.653061226</v>
      </c>
      <c r="DA35" s="105"/>
      <c r="DB35" s="1" t="s">
        <v>41</v>
      </c>
      <c r="DC35" s="107">
        <v>373376902</v>
      </c>
      <c r="DD35" s="1">
        <v>6225</v>
      </c>
      <c r="DE35" s="1">
        <v>0.44</v>
      </c>
      <c r="DF35" s="104">
        <f t="shared" si="285"/>
        <v>54428119.825072885</v>
      </c>
      <c r="DG35" s="1" t="s">
        <v>41</v>
      </c>
      <c r="DH35" s="107">
        <v>402813025</v>
      </c>
      <c r="DI35" s="8">
        <v>6248</v>
      </c>
      <c r="DJ35" s="1">
        <v>0.49</v>
      </c>
      <c r="DK35" s="104">
        <f t="shared" si="286"/>
        <v>58719099.854227401</v>
      </c>
      <c r="DL35" s="1" t="s">
        <v>41</v>
      </c>
      <c r="DM35" s="107">
        <v>413477147</v>
      </c>
      <c r="DN35" s="8">
        <v>6277</v>
      </c>
      <c r="DO35" s="1">
        <v>0.76</v>
      </c>
      <c r="DP35" s="104">
        <f t="shared" si="287"/>
        <v>60273636.588921279</v>
      </c>
      <c r="DQ35" s="1" t="s">
        <v>41</v>
      </c>
      <c r="DR35" s="107">
        <v>413608643</v>
      </c>
      <c r="DS35" s="8">
        <v>6285</v>
      </c>
      <c r="DT35" s="1">
        <v>0.86</v>
      </c>
      <c r="DU35" s="104">
        <f t="shared" si="288"/>
        <v>60292805.102040812</v>
      </c>
      <c r="DV35" s="1" t="s">
        <v>41</v>
      </c>
      <c r="DW35" s="107">
        <v>400236073</v>
      </c>
      <c r="DX35" s="8">
        <v>6297</v>
      </c>
      <c r="DY35" s="228">
        <v>0.9</v>
      </c>
      <c r="DZ35" s="104">
        <f t="shared" si="289"/>
        <v>58343450.874635562</v>
      </c>
      <c r="EA35" s="1" t="s">
        <v>41</v>
      </c>
      <c r="EB35" s="107">
        <v>397024270</v>
      </c>
      <c r="EC35" s="8">
        <v>6346</v>
      </c>
      <c r="ED35" s="228">
        <v>0.8</v>
      </c>
      <c r="EE35" s="104">
        <f t="shared" si="290"/>
        <v>57875258.017492712</v>
      </c>
      <c r="EF35" s="1" t="s">
        <v>41</v>
      </c>
      <c r="EG35" s="107">
        <v>402615255</v>
      </c>
      <c r="EH35" s="8">
        <v>6378</v>
      </c>
      <c r="EI35" s="228">
        <v>0.71</v>
      </c>
      <c r="EJ35" s="104">
        <f t="shared" si="291"/>
        <v>58690270.408163264</v>
      </c>
      <c r="EK35" s="1" t="s">
        <v>41</v>
      </c>
      <c r="EL35" s="107">
        <v>376070778</v>
      </c>
      <c r="EM35" s="8">
        <v>6427</v>
      </c>
      <c r="EN35" s="228">
        <v>0.54</v>
      </c>
      <c r="EO35" s="104">
        <f t="shared" si="292"/>
        <v>54820813.119533524</v>
      </c>
      <c r="EP35" s="1" t="s">
        <v>41</v>
      </c>
      <c r="EQ35" s="107">
        <v>383457609</v>
      </c>
      <c r="ER35" s="8">
        <v>6443</v>
      </c>
      <c r="ES35" s="228">
        <v>0.93</v>
      </c>
      <c r="ET35" s="104">
        <f t="shared" si="293"/>
        <v>55897610.641399413</v>
      </c>
      <c r="EV35" s="98" t="s">
        <v>41</v>
      </c>
      <c r="EW35" s="105">
        <v>371549582</v>
      </c>
      <c r="EX35" s="225">
        <v>6480</v>
      </c>
      <c r="EY35" s="229">
        <v>0.54</v>
      </c>
      <c r="EZ35" s="104">
        <f t="shared" si="294"/>
        <v>54161746.64723032</v>
      </c>
      <c r="FB35" s="98" t="s">
        <v>41</v>
      </c>
      <c r="FC35" s="105">
        <v>417131433</v>
      </c>
      <c r="FD35" s="225">
        <v>6536</v>
      </c>
      <c r="FE35" s="229">
        <v>0.53</v>
      </c>
      <c r="FF35" s="104">
        <f t="shared" si="295"/>
        <v>60806331.341107868</v>
      </c>
      <c r="FH35" s="98" t="s">
        <v>41</v>
      </c>
      <c r="FI35" s="105">
        <v>416620169</v>
      </c>
      <c r="FJ35" s="225">
        <v>6598</v>
      </c>
      <c r="FK35" s="229">
        <v>0.57999999999999996</v>
      </c>
      <c r="FL35" s="104">
        <f t="shared" si="296"/>
        <v>60731803.06122449</v>
      </c>
      <c r="FN35" s="98" t="s">
        <v>41</v>
      </c>
      <c r="FO35" s="105">
        <v>433728273</v>
      </c>
      <c r="FP35" s="225">
        <v>6653</v>
      </c>
      <c r="FQ35" s="229">
        <v>0.7</v>
      </c>
      <c r="FR35" s="104">
        <f t="shared" si="297"/>
        <v>63225695.77259475</v>
      </c>
      <c r="FT35" s="98" t="s">
        <v>41</v>
      </c>
      <c r="FU35" s="105">
        <v>439749303</v>
      </c>
      <c r="FV35" s="225">
        <v>6705</v>
      </c>
      <c r="FW35" s="230">
        <v>0.87</v>
      </c>
      <c r="FX35" s="104">
        <f t="shared" si="298"/>
        <v>64103396.93877551</v>
      </c>
      <c r="FZ35" s="98" t="s">
        <v>41</v>
      </c>
      <c r="GA35" s="105">
        <v>459469121</v>
      </c>
      <c r="GB35" s="225">
        <v>6734</v>
      </c>
      <c r="GC35" s="230">
        <v>0.65</v>
      </c>
      <c r="GD35" s="104">
        <f t="shared" si="299"/>
        <v>66978005.976676382</v>
      </c>
      <c r="GF35" s="98" t="s">
        <v>41</v>
      </c>
      <c r="GG35" s="105">
        <v>456673578</v>
      </c>
      <c r="GH35" s="225">
        <v>6573</v>
      </c>
      <c r="GI35" s="230">
        <v>0.67</v>
      </c>
      <c r="GJ35" s="104">
        <f t="shared" si="300"/>
        <v>66570492.41982507</v>
      </c>
      <c r="GL35" s="98" t="s">
        <v>41</v>
      </c>
      <c r="GM35" s="105">
        <v>455252268</v>
      </c>
      <c r="GN35" s="225">
        <v>6580</v>
      </c>
      <c r="GO35" s="230">
        <v>0.55000000000000004</v>
      </c>
      <c r="GP35" s="104">
        <f t="shared" si="301"/>
        <v>66363304.373177841</v>
      </c>
      <c r="GR35" s="98" t="s">
        <v>41</v>
      </c>
      <c r="GS35" s="105">
        <v>423384599</v>
      </c>
      <c r="GT35" s="225">
        <v>6504</v>
      </c>
      <c r="GU35" s="230">
        <v>0.57999999999999996</v>
      </c>
      <c r="GV35" s="104">
        <f t="shared" si="302"/>
        <v>61717871.574344024</v>
      </c>
      <c r="GX35" s="98" t="s">
        <v>41</v>
      </c>
      <c r="GY35" s="105">
        <v>415841098</v>
      </c>
      <c r="GZ35" s="225">
        <v>6516</v>
      </c>
      <c r="HA35" s="230">
        <v>0.34</v>
      </c>
      <c r="HB35" s="108">
        <f t="shared" si="303"/>
        <v>60618235.860058308</v>
      </c>
      <c r="HD35" s="98" t="s">
        <v>41</v>
      </c>
      <c r="HE35" s="105">
        <v>385646970.36000001</v>
      </c>
      <c r="HF35" s="225">
        <v>6536</v>
      </c>
      <c r="HG35" s="230">
        <v>1.07</v>
      </c>
      <c r="HH35" s="108">
        <f t="shared" si="304"/>
        <v>56216759.527696796</v>
      </c>
      <c r="HJ35" s="98" t="s">
        <v>41</v>
      </c>
      <c r="HK35" s="105">
        <v>421681160</v>
      </c>
      <c r="HL35" s="225">
        <v>6535</v>
      </c>
      <c r="HM35" s="230">
        <v>0.56000000000000005</v>
      </c>
      <c r="HN35" s="108">
        <f t="shared" si="305"/>
        <v>61469556.851311952</v>
      </c>
      <c r="HP35" s="98" t="s">
        <v>41</v>
      </c>
      <c r="HQ35" s="105">
        <v>420051183</v>
      </c>
      <c r="HR35" s="225">
        <v>6541</v>
      </c>
      <c r="HS35" s="230">
        <v>0.73</v>
      </c>
      <c r="HT35" s="108">
        <f t="shared" si="306"/>
        <v>61231950.874635562</v>
      </c>
      <c r="HV35" s="98" t="s">
        <v>41</v>
      </c>
      <c r="HW35" s="105">
        <v>456483453</v>
      </c>
      <c r="HX35" s="225">
        <v>6558</v>
      </c>
      <c r="HY35" s="230">
        <v>0.74</v>
      </c>
      <c r="HZ35" s="108">
        <f t="shared" si="307"/>
        <v>66542777.405247808</v>
      </c>
      <c r="IB35" s="98" t="s">
        <v>41</v>
      </c>
      <c r="IC35" s="105">
        <v>438086824</v>
      </c>
      <c r="ID35" s="225">
        <v>6592</v>
      </c>
      <c r="IE35" s="230">
        <v>0.67</v>
      </c>
      <c r="IF35" s="109">
        <f t="shared" si="308"/>
        <v>63861053.06122449</v>
      </c>
      <c r="IH35" s="98" t="s">
        <v>41</v>
      </c>
      <c r="II35" s="105">
        <v>432889402</v>
      </c>
      <c r="IJ35" s="225">
        <v>6608</v>
      </c>
      <c r="IK35" s="230">
        <v>0.73</v>
      </c>
      <c r="IL35" s="108">
        <f t="shared" si="309"/>
        <v>63103411.370262384</v>
      </c>
      <c r="IN35" s="98" t="s">
        <v>41</v>
      </c>
      <c r="IO35" s="105">
        <v>416605230</v>
      </c>
      <c r="IP35" s="225">
        <v>6629</v>
      </c>
      <c r="IQ35" s="230">
        <v>1.26</v>
      </c>
      <c r="IR35" s="108">
        <f t="shared" si="310"/>
        <v>60729625.364431486</v>
      </c>
      <c r="IT35" s="98" t="s">
        <v>41</v>
      </c>
      <c r="IU35" s="105">
        <v>417441622</v>
      </c>
      <c r="IV35" s="225">
        <v>6657</v>
      </c>
      <c r="IW35" s="230">
        <v>1.43</v>
      </c>
      <c r="IX35" s="108">
        <f t="shared" si="311"/>
        <v>60851548.396501452</v>
      </c>
      <c r="IZ35" s="98" t="s">
        <v>41</v>
      </c>
      <c r="JA35" s="105">
        <v>413064370</v>
      </c>
      <c r="JB35" s="225">
        <v>6692</v>
      </c>
      <c r="JC35" s="230">
        <v>1.21</v>
      </c>
      <c r="JD35" s="108">
        <f t="shared" si="312"/>
        <v>60213465.014577255</v>
      </c>
      <c r="JF35" s="98" t="s">
        <v>41</v>
      </c>
      <c r="JG35" s="105">
        <v>384865941</v>
      </c>
      <c r="JH35" s="225">
        <v>6725</v>
      </c>
      <c r="JI35" s="230">
        <v>1.3</v>
      </c>
      <c r="JJ35" s="108">
        <f t="shared" si="313"/>
        <v>56102906.851311952</v>
      </c>
      <c r="JL35" s="98" t="s">
        <v>41</v>
      </c>
      <c r="JM35" s="105">
        <v>357603292</v>
      </c>
      <c r="JN35" s="225">
        <v>6749</v>
      </c>
      <c r="JO35" s="230">
        <v>1.79</v>
      </c>
      <c r="JP35" s="108">
        <f t="shared" si="314"/>
        <v>52128759.766763844</v>
      </c>
      <c r="JR35" s="98" t="s">
        <v>41</v>
      </c>
      <c r="JS35" s="105">
        <v>360867179</v>
      </c>
      <c r="JT35" s="225">
        <v>6820</v>
      </c>
      <c r="JU35" s="230">
        <v>1.77</v>
      </c>
      <c r="JV35" s="108">
        <f t="shared" si="315"/>
        <v>52604545.043731779</v>
      </c>
      <c r="JX35" s="98" t="s">
        <v>41</v>
      </c>
      <c r="JY35" s="105">
        <v>350215546</v>
      </c>
      <c r="JZ35" s="225">
        <v>6871</v>
      </c>
      <c r="KA35" s="230">
        <v>1.89</v>
      </c>
      <c r="KB35" s="108">
        <f t="shared" si="316"/>
        <v>51051828.862973757</v>
      </c>
      <c r="KD35" s="98" t="s">
        <v>41</v>
      </c>
      <c r="KE35" s="105">
        <v>370856735</v>
      </c>
      <c r="KF35" s="225">
        <v>6909</v>
      </c>
      <c r="KG35" s="230">
        <v>2</v>
      </c>
      <c r="KH35" s="108">
        <f t="shared" si="317"/>
        <v>54060748.54227405</v>
      </c>
      <c r="KJ35" s="98" t="s">
        <v>41</v>
      </c>
      <c r="KK35" s="105">
        <v>383546353</v>
      </c>
      <c r="KL35" s="225">
        <v>6903</v>
      </c>
      <c r="KM35" s="230">
        <v>2.37</v>
      </c>
      <c r="KN35" s="108">
        <f t="shared" si="318"/>
        <v>55910547.084548101</v>
      </c>
      <c r="KP35" s="98" t="s">
        <v>41</v>
      </c>
      <c r="KQ35" s="105">
        <v>385596348</v>
      </c>
      <c r="KR35" s="225">
        <v>6927</v>
      </c>
      <c r="KS35" s="230">
        <v>2.29</v>
      </c>
      <c r="KT35" s="108">
        <f t="shared" si="319"/>
        <v>56209380.174927108</v>
      </c>
      <c r="KV35" s="98" t="s">
        <v>41</v>
      </c>
      <c r="KW35" s="105">
        <v>425998063</v>
      </c>
      <c r="KX35" s="225">
        <v>6960</v>
      </c>
      <c r="KY35" s="230">
        <v>2.5</v>
      </c>
      <c r="KZ35" s="108">
        <f t="shared" si="320"/>
        <v>62098843.002915449</v>
      </c>
      <c r="LB35" s="98" t="s">
        <v>41</v>
      </c>
      <c r="LC35" s="105">
        <v>463250121</v>
      </c>
      <c r="LD35" s="225">
        <v>6986</v>
      </c>
      <c r="LE35" s="230">
        <v>1.7</v>
      </c>
      <c r="LF35" s="108">
        <f>LC35/$LD$4</f>
        <v>67529172.157434404</v>
      </c>
      <c r="LH35" s="98" t="s">
        <v>41</v>
      </c>
      <c r="LI35" s="105">
        <v>545901689</v>
      </c>
      <c r="LJ35" s="225">
        <v>7002</v>
      </c>
      <c r="LK35" s="230">
        <v>1.57</v>
      </c>
      <c r="LL35" s="108">
        <f t="shared" si="321"/>
        <v>79577505.685131192</v>
      </c>
      <c r="LN35" s="98" t="s">
        <v>41</v>
      </c>
      <c r="LO35" s="105">
        <v>600644260</v>
      </c>
      <c r="LP35" s="225">
        <v>7049</v>
      </c>
      <c r="LQ35" s="230">
        <v>1.56</v>
      </c>
      <c r="LR35" s="108">
        <f t="shared" si="322"/>
        <v>87557472.303206995</v>
      </c>
      <c r="LT35" s="98" t="s">
        <v>41</v>
      </c>
      <c r="LU35" s="105">
        <v>522866977</v>
      </c>
      <c r="LV35" s="225">
        <v>7068</v>
      </c>
      <c r="LW35" s="230">
        <v>1.58</v>
      </c>
      <c r="LX35" s="108">
        <f t="shared" si="323"/>
        <v>76219675.947521865</v>
      </c>
      <c r="LZ35" s="98" t="s">
        <v>41</v>
      </c>
      <c r="MA35" s="105">
        <v>489091807</v>
      </c>
      <c r="MB35" s="225">
        <v>7126</v>
      </c>
      <c r="MC35" s="230">
        <v>1.5</v>
      </c>
      <c r="MD35" s="108">
        <f t="shared" ref="MD35:MD47" si="325">MA35/$MB$4</f>
        <v>71296181.778425649</v>
      </c>
      <c r="MF35" s="98" t="s">
        <v>41</v>
      </c>
      <c r="MG35" s="105">
        <v>449463901</v>
      </c>
      <c r="MH35" s="225">
        <v>7170</v>
      </c>
      <c r="MI35" s="230">
        <v>2.0699999999999998</v>
      </c>
      <c r="MJ35" s="108">
        <f t="shared" si="324"/>
        <v>65519519.096209906</v>
      </c>
      <c r="ML35" s="98" t="s">
        <v>41</v>
      </c>
      <c r="MM35" s="105">
        <v>464455549</v>
      </c>
      <c r="MN35" s="225">
        <v>7201</v>
      </c>
      <c r="MO35" s="230">
        <v>1.65</v>
      </c>
      <c r="MP35" s="108">
        <f>MM35/MN4</f>
        <v>67704890.524781331</v>
      </c>
      <c r="MR35" s="98" t="s">
        <v>41</v>
      </c>
      <c r="MS35" s="105">
        <v>447483891</v>
      </c>
      <c r="MT35" s="225">
        <v>7242</v>
      </c>
      <c r="MU35" s="230">
        <v>1.74</v>
      </c>
      <c r="MV35" s="108">
        <f>MS35/MT4</f>
        <v>65230887.90087463</v>
      </c>
      <c r="MX35" s="98" t="s">
        <v>41</v>
      </c>
      <c r="MY35" s="105">
        <v>483632886</v>
      </c>
      <c r="MZ35" s="225">
        <v>7287</v>
      </c>
      <c r="NA35" s="230">
        <v>1.71</v>
      </c>
      <c r="NB35" s="108">
        <f>MY35/MZ4</f>
        <v>70500420.699708447</v>
      </c>
      <c r="ND35" s="98" t="s">
        <v>41</v>
      </c>
      <c r="NE35" s="105">
        <v>485454751</v>
      </c>
      <c r="NF35" s="225">
        <v>7319</v>
      </c>
      <c r="NG35" s="230">
        <v>1.73</v>
      </c>
      <c r="NH35" s="108">
        <f>NE35/NF4</f>
        <v>70765998.688046649</v>
      </c>
      <c r="NJ35" s="98" t="s">
        <v>41</v>
      </c>
      <c r="NK35" s="105">
        <v>450160647</v>
      </c>
      <c r="NL35" s="225">
        <v>7352</v>
      </c>
      <c r="NM35" s="230">
        <v>1.44</v>
      </c>
      <c r="NN35" s="108">
        <f>NK35/NL4</f>
        <v>65621085.568513118</v>
      </c>
      <c r="NP35" s="98" t="s">
        <v>41</v>
      </c>
      <c r="NQ35" s="105">
        <v>466644589</v>
      </c>
      <c r="NR35" s="225">
        <v>7395</v>
      </c>
      <c r="NS35" s="230">
        <v>1.96</v>
      </c>
      <c r="NT35" s="108">
        <f>NQ35/NR4</f>
        <v>68023992.565597668</v>
      </c>
      <c r="NV35" s="98" t="s">
        <v>41</v>
      </c>
      <c r="NW35" s="105">
        <v>451141494</v>
      </c>
      <c r="NX35" s="105">
        <v>7435</v>
      </c>
      <c r="NY35" s="234">
        <v>1.76</v>
      </c>
      <c r="NZ35" s="108">
        <f>NW35/NX4</f>
        <v>65764066.180758014</v>
      </c>
      <c r="OB35" s="98" t="s">
        <v>41</v>
      </c>
      <c r="OC35" s="105">
        <v>467332725</v>
      </c>
      <c r="OD35" s="105">
        <v>7473</v>
      </c>
      <c r="OE35" s="234">
        <v>1.68</v>
      </c>
      <c r="OF35" s="108">
        <f>OC35/OD4</f>
        <v>68124303.935860053</v>
      </c>
      <c r="OH35" s="98" t="s">
        <v>41</v>
      </c>
      <c r="OI35" s="105">
        <v>551593219</v>
      </c>
      <c r="OJ35" s="105">
        <v>7530</v>
      </c>
      <c r="OK35" s="234">
        <v>1.87</v>
      </c>
      <c r="OL35" s="108">
        <f>OI35/OJ4</f>
        <v>80407174.781341106</v>
      </c>
      <c r="ON35" s="98" t="s">
        <v>41</v>
      </c>
      <c r="OO35" s="105">
        <v>536046807</v>
      </c>
      <c r="OP35" s="105">
        <v>7593</v>
      </c>
      <c r="OQ35" s="234">
        <v>1.96</v>
      </c>
      <c r="OR35" s="108">
        <f>OO35/OP4</f>
        <v>78140933.965014577</v>
      </c>
      <c r="OT35" s="98" t="s">
        <v>41</v>
      </c>
      <c r="OU35" s="105">
        <v>547835546</v>
      </c>
      <c r="OV35" s="105">
        <v>7652</v>
      </c>
      <c r="OW35" s="234">
        <v>1.61</v>
      </c>
      <c r="OX35" s="108">
        <f>OU35/OV4</f>
        <v>79859409.037900865</v>
      </c>
      <c r="OZ35" s="98" t="s">
        <v>41</v>
      </c>
      <c r="PA35" s="105">
        <v>567506360</v>
      </c>
      <c r="PB35" s="105">
        <v>7726</v>
      </c>
      <c r="PC35" s="234">
        <v>1.64</v>
      </c>
      <c r="PD35" s="108">
        <f>PA35/PB4</f>
        <v>82726874.635568514</v>
      </c>
      <c r="PF35" s="98" t="s">
        <v>41</v>
      </c>
      <c r="PG35" s="105">
        <v>567834110</v>
      </c>
      <c r="PH35" s="105">
        <v>7804</v>
      </c>
      <c r="PI35" s="234">
        <v>1.75</v>
      </c>
      <c r="PJ35" s="108">
        <f>PG35/PH4</f>
        <v>82774651.603498533</v>
      </c>
      <c r="PL35" s="98" t="s">
        <v>41</v>
      </c>
      <c r="PM35" s="105">
        <v>668666381</v>
      </c>
      <c r="PN35" s="105">
        <v>7896</v>
      </c>
      <c r="PO35" s="234">
        <v>1.68</v>
      </c>
      <c r="PP35" s="108">
        <f>PM35/PN4</f>
        <v>97473233.381924197</v>
      </c>
      <c r="PR35" s="98" t="s">
        <v>41</v>
      </c>
      <c r="PS35" s="105">
        <v>655329345</v>
      </c>
      <c r="PT35" s="105">
        <v>7984</v>
      </c>
      <c r="PU35" s="234">
        <v>1.78</v>
      </c>
      <c r="PV35" s="108">
        <f>PS35/PT4</f>
        <v>95529059.037900865</v>
      </c>
      <c r="PX35" s="98" t="s">
        <v>41</v>
      </c>
      <c r="PY35" s="105">
        <v>661748793</v>
      </c>
      <c r="PZ35" s="105">
        <v>8057</v>
      </c>
      <c r="QA35" s="234">
        <v>1.89</v>
      </c>
      <c r="QB35" s="108">
        <f>PY35/PZ4</f>
        <v>96464838.629737601</v>
      </c>
      <c r="QD35" s="98" t="s">
        <v>41</v>
      </c>
      <c r="QE35" s="105">
        <v>641659714</v>
      </c>
      <c r="QF35" s="105">
        <v>8140</v>
      </c>
      <c r="QG35" s="234">
        <v>1.82</v>
      </c>
      <c r="QH35" s="108">
        <f>QE35/QF4</f>
        <v>93536401.457725942</v>
      </c>
      <c r="QJ35" s="98" t="s">
        <v>41</v>
      </c>
      <c r="QK35" s="105">
        <v>668194569</v>
      </c>
      <c r="QL35" s="105">
        <v>8260</v>
      </c>
      <c r="QM35" s="234">
        <v>2.25</v>
      </c>
      <c r="QN35" s="108">
        <f>QK35/QL4</f>
        <v>97404456.122448981</v>
      </c>
      <c r="QP35" s="98" t="s">
        <v>41</v>
      </c>
      <c r="QQ35" s="105">
        <v>690661719</v>
      </c>
      <c r="QR35" s="105">
        <v>8337</v>
      </c>
      <c r="QS35" s="234">
        <v>1.63</v>
      </c>
      <c r="QT35" s="108">
        <f>QQ35/QR4</f>
        <v>100679550.87463556</v>
      </c>
      <c r="QV35" s="98" t="s">
        <v>41</v>
      </c>
      <c r="QW35" s="105">
        <v>652446771</v>
      </c>
      <c r="QX35" s="105">
        <v>8417</v>
      </c>
      <c r="QY35" s="234">
        <v>1.74</v>
      </c>
      <c r="QZ35" s="108">
        <f>QW35/QX4</f>
        <v>95108858.746355683</v>
      </c>
      <c r="RB35" s="98" t="s">
        <v>41</v>
      </c>
      <c r="RC35" s="105">
        <v>659476049</v>
      </c>
      <c r="RD35" s="105">
        <v>8525</v>
      </c>
      <c r="RE35" s="234">
        <v>1.77</v>
      </c>
      <c r="RF35" s="108">
        <f>RC35/RD4</f>
        <v>96133534.839650139</v>
      </c>
      <c r="RH35" s="98" t="s">
        <v>41</v>
      </c>
      <c r="RI35" s="105">
        <v>664365757</v>
      </c>
      <c r="RJ35" s="105">
        <v>8625</v>
      </c>
      <c r="RK35" s="234">
        <v>1.73</v>
      </c>
      <c r="RL35" s="108">
        <f>RI35/RJ4</f>
        <v>96846320.262390673</v>
      </c>
      <c r="RN35" s="98" t="s">
        <v>41</v>
      </c>
      <c r="RO35" s="105">
        <v>650994686</v>
      </c>
      <c r="RP35" s="105">
        <v>8732</v>
      </c>
      <c r="RQ35" s="234">
        <v>1.29</v>
      </c>
      <c r="RR35" s="108">
        <f>RO35/RP4</f>
        <v>94897184.548104957</v>
      </c>
      <c r="RT35" s="98" t="s">
        <v>41</v>
      </c>
      <c r="RU35" s="105">
        <v>665928130</v>
      </c>
      <c r="RV35" s="105">
        <v>8829</v>
      </c>
      <c r="RW35" s="234">
        <v>1.46</v>
      </c>
      <c r="RX35" s="108">
        <f>RU35/RV4</f>
        <v>97074071.428571418</v>
      </c>
      <c r="RZ35" s="98" t="s">
        <v>41</v>
      </c>
      <c r="SA35" s="105">
        <v>680622454</v>
      </c>
      <c r="SB35" s="105">
        <v>8926</v>
      </c>
      <c r="SC35" s="234">
        <v>1.47</v>
      </c>
      <c r="SD35" s="108">
        <f>SA35/SB4</f>
        <v>99216101.16618076</v>
      </c>
      <c r="SF35" s="98" t="s">
        <v>41</v>
      </c>
      <c r="SG35" s="105">
        <v>690591763</v>
      </c>
      <c r="SH35" s="105">
        <v>9001</v>
      </c>
      <c r="SI35" s="234">
        <v>1.65</v>
      </c>
      <c r="SJ35" s="108">
        <f>SG35/SH4</f>
        <v>100669353.20699708</v>
      </c>
      <c r="SL35" s="98" t="s">
        <v>41</v>
      </c>
      <c r="SM35" s="105">
        <v>699479617</v>
      </c>
      <c r="SN35" s="105">
        <v>9095</v>
      </c>
      <c r="SO35" s="234">
        <v>1.88</v>
      </c>
      <c r="SP35" s="108">
        <f>SM35/SN4</f>
        <v>101964958.74635568</v>
      </c>
      <c r="SR35" s="98" t="s">
        <v>41</v>
      </c>
      <c r="SS35" s="105">
        <v>720918471</v>
      </c>
      <c r="ST35" s="105">
        <v>9204</v>
      </c>
      <c r="SU35" s="234">
        <v>1.89</v>
      </c>
      <c r="SV35" s="108">
        <f>SS35/ST4</f>
        <v>105090156.12244898</v>
      </c>
      <c r="SX35" s="98" t="s">
        <v>41</v>
      </c>
      <c r="SY35" s="105">
        <v>737842349</v>
      </c>
      <c r="SZ35" s="105">
        <v>9279</v>
      </c>
      <c r="TA35" s="234">
        <v>2.33</v>
      </c>
      <c r="TB35" s="108">
        <f>SY35/SZ4</f>
        <v>107557193.73177843</v>
      </c>
      <c r="TD35" s="98" t="s">
        <v>41</v>
      </c>
      <c r="TE35" s="105">
        <v>687795866.13999999</v>
      </c>
      <c r="TF35" s="105">
        <v>9381</v>
      </c>
      <c r="TG35" s="234">
        <v>2.39</v>
      </c>
      <c r="TH35" s="108">
        <f>TE35/TF4</f>
        <v>100261788.06705539</v>
      </c>
      <c r="TJ35" s="98" t="s">
        <v>41</v>
      </c>
      <c r="TK35" s="105">
        <v>709105435.90999997</v>
      </c>
      <c r="TL35" s="105">
        <v>9476</v>
      </c>
      <c r="TM35" s="234">
        <v>1.92</v>
      </c>
      <c r="TN35" s="108">
        <f>TK35/TL4</f>
        <v>103368139.34548104</v>
      </c>
      <c r="TP35" s="98" t="s">
        <v>41</v>
      </c>
      <c r="TQ35" s="105">
        <v>683290464.48000002</v>
      </c>
      <c r="TR35" s="105">
        <v>9559</v>
      </c>
      <c r="TS35" s="234">
        <v>1.79</v>
      </c>
      <c r="TT35" s="108">
        <f>TQ35/TR4</f>
        <v>99605023.97667639</v>
      </c>
      <c r="TV35" s="98" t="s">
        <v>41</v>
      </c>
      <c r="TW35" s="105">
        <v>651795535.83000004</v>
      </c>
      <c r="TX35" s="105">
        <v>9673</v>
      </c>
      <c r="TY35" s="234">
        <v>1.52</v>
      </c>
      <c r="TZ35" s="108">
        <f>TW35/TX4</f>
        <v>95013926.505830899</v>
      </c>
      <c r="UB35" s="98" t="s">
        <v>41</v>
      </c>
      <c r="UC35" s="105">
        <v>587275583.86000001</v>
      </c>
      <c r="UD35" s="105">
        <v>9767</v>
      </c>
      <c r="UE35" s="230">
        <v>2.57</v>
      </c>
      <c r="UF35" s="108">
        <f>UC35/UD4</f>
        <v>85608685.693877548</v>
      </c>
    </row>
    <row r="36" spans="1:553" x14ac:dyDescent="0.25">
      <c r="A36" s="76" t="s">
        <v>252</v>
      </c>
      <c r="B36" s="77" t="s">
        <v>14</v>
      </c>
      <c r="C36" s="76" t="s">
        <v>382</v>
      </c>
      <c r="D36" s="78" t="s">
        <v>36</v>
      </c>
      <c r="E36" s="79">
        <v>51051054</v>
      </c>
      <c r="F36" s="79">
        <v>675</v>
      </c>
      <c r="G36" s="110">
        <v>9.36</v>
      </c>
      <c r="H36" s="216">
        <f t="shared" si="267"/>
        <v>7324397.9913916793</v>
      </c>
      <c r="I36" s="80" t="s">
        <v>36</v>
      </c>
      <c r="J36" s="217">
        <v>181904226</v>
      </c>
      <c r="K36" s="231">
        <v>1144</v>
      </c>
      <c r="L36" s="232">
        <v>1.03</v>
      </c>
      <c r="M36" s="218">
        <f t="shared" si="265"/>
        <v>26098167.288378768</v>
      </c>
      <c r="N36" s="84" t="s">
        <v>36</v>
      </c>
      <c r="O36" s="123">
        <v>205126396</v>
      </c>
      <c r="P36" s="123">
        <v>1212</v>
      </c>
      <c r="Q36" s="85">
        <f t="shared" si="268"/>
        <v>29429898.995695841</v>
      </c>
      <c r="R36" s="86"/>
      <c r="S36" s="89" t="s">
        <v>36</v>
      </c>
      <c r="T36" s="88">
        <v>198194740</v>
      </c>
      <c r="U36" s="94">
        <v>1212</v>
      </c>
      <c r="V36" s="97">
        <f t="shared" si="266"/>
        <v>28435400.286944047</v>
      </c>
      <c r="W36" s="86"/>
      <c r="X36" s="89" t="s">
        <v>36</v>
      </c>
      <c r="Y36" s="88">
        <v>174775664</v>
      </c>
      <c r="Z36" s="88">
        <v>1315</v>
      </c>
      <c r="AA36" s="93">
        <f t="shared" si="269"/>
        <v>25075418.077474892</v>
      </c>
      <c r="AB36" s="86"/>
      <c r="AC36" s="89" t="s">
        <v>36</v>
      </c>
      <c r="AD36" s="88">
        <v>153661929</v>
      </c>
      <c r="AE36" s="88">
        <v>1360</v>
      </c>
      <c r="AF36" s="93">
        <f t="shared" si="270"/>
        <v>22141488.328530259</v>
      </c>
      <c r="AG36" s="86"/>
      <c r="AH36" s="90" t="s">
        <v>36</v>
      </c>
      <c r="AI36" s="88">
        <v>155397912</v>
      </c>
      <c r="AJ36" s="88">
        <v>1357</v>
      </c>
      <c r="AK36" s="220">
        <f t="shared" si="271"/>
        <v>22359411.798561152</v>
      </c>
      <c r="AL36" s="86"/>
      <c r="AM36" s="89" t="s">
        <v>36</v>
      </c>
      <c r="AN36" s="88">
        <v>152657738</v>
      </c>
      <c r="AO36" s="88">
        <v>1360</v>
      </c>
      <c r="AP36" s="91">
        <v>4.12</v>
      </c>
      <c r="AQ36" s="93">
        <f t="shared" si="272"/>
        <v>21996792.219020173</v>
      </c>
      <c r="AR36" s="88"/>
      <c r="AS36" s="89" t="s">
        <v>36</v>
      </c>
      <c r="AT36" s="88">
        <v>154718349</v>
      </c>
      <c r="AU36" s="88">
        <v>1402</v>
      </c>
      <c r="AV36" s="221">
        <v>0.15</v>
      </c>
      <c r="AW36" s="97">
        <f t="shared" si="273"/>
        <v>22293710.230547547</v>
      </c>
      <c r="AX36" s="89" t="s">
        <v>36</v>
      </c>
      <c r="AY36" s="88">
        <v>163571738</v>
      </c>
      <c r="AZ36" s="88">
        <v>1411</v>
      </c>
      <c r="BA36" s="94">
        <v>0.61</v>
      </c>
      <c r="BB36" s="220">
        <f t="shared" si="274"/>
        <v>23637534.393063582</v>
      </c>
      <c r="BC36" s="89" t="s">
        <v>36</v>
      </c>
      <c r="BD36" s="88">
        <v>155300994.16999999</v>
      </c>
      <c r="BE36" s="94">
        <v>1424</v>
      </c>
      <c r="BF36" s="113">
        <v>0.91</v>
      </c>
      <c r="BG36" s="97">
        <f t="shared" si="275"/>
        <v>22507390.459420286</v>
      </c>
      <c r="BH36" s="98" t="s">
        <v>36</v>
      </c>
      <c r="BI36" s="99">
        <v>155739763.97</v>
      </c>
      <c r="BJ36" s="99">
        <v>1454</v>
      </c>
      <c r="BK36" s="100">
        <v>5.46</v>
      </c>
      <c r="BL36" s="223">
        <f t="shared" si="276"/>
        <v>22603739.328011613</v>
      </c>
      <c r="BM36" s="224" t="s">
        <v>36</v>
      </c>
      <c r="BN36" s="99">
        <v>156696488</v>
      </c>
      <c r="BO36" s="99">
        <v>1487</v>
      </c>
      <c r="BP36" s="106">
        <v>1.63</v>
      </c>
      <c r="BQ36" s="104">
        <f t="shared" si="277"/>
        <v>22742596.226415094</v>
      </c>
      <c r="BR36" s="224" t="s">
        <v>36</v>
      </c>
      <c r="BS36" s="99">
        <v>165482159</v>
      </c>
      <c r="BT36" s="99">
        <v>1540</v>
      </c>
      <c r="BU36" s="106">
        <v>0.33</v>
      </c>
      <c r="BV36" s="104">
        <f t="shared" si="278"/>
        <v>24052639.389534883</v>
      </c>
      <c r="BW36" s="98" t="s">
        <v>36</v>
      </c>
      <c r="BX36" s="105">
        <v>160577673</v>
      </c>
      <c r="BY36" s="105">
        <v>1555</v>
      </c>
      <c r="BZ36" s="106">
        <v>0.59</v>
      </c>
      <c r="CA36" s="104">
        <f t="shared" si="279"/>
        <v>23373751.528384279</v>
      </c>
      <c r="CB36" s="98" t="s">
        <v>36</v>
      </c>
      <c r="CC36" s="99">
        <v>223919605</v>
      </c>
      <c r="CD36" s="99">
        <v>1582</v>
      </c>
      <c r="CE36" s="106">
        <v>-0.63</v>
      </c>
      <c r="CF36" s="104">
        <f t="shared" si="280"/>
        <v>32593828.966521107</v>
      </c>
      <c r="CG36" s="98" t="s">
        <v>36</v>
      </c>
      <c r="CH36" s="99">
        <v>197858097</v>
      </c>
      <c r="CI36" s="99">
        <v>1584</v>
      </c>
      <c r="CJ36" s="106">
        <v>-7.99</v>
      </c>
      <c r="CK36" s="105">
        <f t="shared" si="281"/>
        <v>28800305.240174673</v>
      </c>
      <c r="CL36" s="98" t="s">
        <v>36</v>
      </c>
      <c r="CM36" s="105">
        <v>196409104</v>
      </c>
      <c r="CN36" s="105">
        <v>1553</v>
      </c>
      <c r="CO36" s="106">
        <v>7.53</v>
      </c>
      <c r="CP36" s="104">
        <f t="shared" si="282"/>
        <v>28589389.228529841</v>
      </c>
      <c r="CQ36" s="98" t="s">
        <v>36</v>
      </c>
      <c r="CR36" s="99">
        <v>211089777</v>
      </c>
      <c r="CS36" s="99">
        <v>1544</v>
      </c>
      <c r="CT36" s="106">
        <v>1.21</v>
      </c>
      <c r="CU36" s="104">
        <f t="shared" si="283"/>
        <v>30771104.518950436</v>
      </c>
      <c r="CV36" s="1" t="s">
        <v>36</v>
      </c>
      <c r="CW36" s="107">
        <v>227526253.83000001</v>
      </c>
      <c r="CX36" s="1">
        <v>1553</v>
      </c>
      <c r="CY36" s="1">
        <v>1.56</v>
      </c>
      <c r="CZ36" s="104">
        <f t="shared" si="284"/>
        <v>33167092.395043731</v>
      </c>
      <c r="DA36" s="105"/>
      <c r="DB36" s="1" t="s">
        <v>36</v>
      </c>
      <c r="DC36" s="107">
        <v>218676849</v>
      </c>
      <c r="DD36" s="1">
        <v>1553</v>
      </c>
      <c r="DE36" s="1">
        <v>0.45</v>
      </c>
      <c r="DF36" s="104">
        <f t="shared" si="285"/>
        <v>31877091.690962099</v>
      </c>
      <c r="DG36" s="1" t="s">
        <v>36</v>
      </c>
      <c r="DH36" s="107">
        <v>221043143</v>
      </c>
      <c r="DI36" s="8">
        <v>1558</v>
      </c>
      <c r="DJ36" s="1">
        <v>0.02</v>
      </c>
      <c r="DK36" s="104">
        <f t="shared" si="286"/>
        <v>32222032.507288627</v>
      </c>
      <c r="DL36" s="1" t="s">
        <v>36</v>
      </c>
      <c r="DM36" s="107">
        <v>225658728</v>
      </c>
      <c r="DN36" s="8">
        <v>1581</v>
      </c>
      <c r="DO36" s="1">
        <v>1.1100000000000001</v>
      </c>
      <c r="DP36" s="104">
        <f t="shared" si="287"/>
        <v>32894858.309037898</v>
      </c>
      <c r="DQ36" s="1" t="s">
        <v>36</v>
      </c>
      <c r="DR36" s="107">
        <v>240036767</v>
      </c>
      <c r="DS36" s="8">
        <v>1608</v>
      </c>
      <c r="DT36" s="1">
        <v>2.68</v>
      </c>
      <c r="DU36" s="104">
        <f t="shared" si="288"/>
        <v>34990782.361516036</v>
      </c>
      <c r="DV36" s="1" t="s">
        <v>36</v>
      </c>
      <c r="DW36" s="107">
        <v>236315508</v>
      </c>
      <c r="DX36" s="8">
        <v>1709</v>
      </c>
      <c r="DY36" s="1">
        <v>0.62</v>
      </c>
      <c r="DZ36" s="104">
        <f t="shared" si="289"/>
        <v>34448324.781341106</v>
      </c>
      <c r="EA36" s="1" t="s">
        <v>36</v>
      </c>
      <c r="EB36" s="107">
        <v>245651464</v>
      </c>
      <c r="EC36" s="8">
        <v>1747</v>
      </c>
      <c r="ED36" s="1">
        <v>0.62</v>
      </c>
      <c r="EE36" s="104">
        <f t="shared" si="290"/>
        <v>35809251.311953351</v>
      </c>
      <c r="EF36" s="1" t="s">
        <v>36</v>
      </c>
      <c r="EG36" s="107">
        <v>244779194</v>
      </c>
      <c r="EH36" s="8">
        <v>1796</v>
      </c>
      <c r="EI36" s="1">
        <v>0.32</v>
      </c>
      <c r="EJ36" s="104">
        <f t="shared" si="291"/>
        <v>35682098.25072886</v>
      </c>
      <c r="EK36" s="1" t="s">
        <v>36</v>
      </c>
      <c r="EL36" s="107">
        <v>247247306</v>
      </c>
      <c r="EM36" s="8">
        <v>1789</v>
      </c>
      <c r="EN36" s="1">
        <v>1.1000000000000001</v>
      </c>
      <c r="EO36" s="104">
        <f t="shared" si="292"/>
        <v>36041881.341107868</v>
      </c>
      <c r="EP36" s="1" t="s">
        <v>36</v>
      </c>
      <c r="EQ36" s="107">
        <v>235746371</v>
      </c>
      <c r="ER36" s="8">
        <v>1867</v>
      </c>
      <c r="ES36" s="1">
        <v>2.06</v>
      </c>
      <c r="ET36" s="104">
        <f t="shared" si="293"/>
        <v>34365360.204081632</v>
      </c>
      <c r="EV36" s="98" t="s">
        <v>36</v>
      </c>
      <c r="EW36" s="105">
        <v>222492606</v>
      </c>
      <c r="EX36" s="225">
        <v>1944</v>
      </c>
      <c r="EY36" s="100">
        <v>0.2</v>
      </c>
      <c r="EZ36" s="104">
        <f t="shared" si="294"/>
        <v>32433324.489795916</v>
      </c>
      <c r="FB36" s="98" t="s">
        <v>36</v>
      </c>
      <c r="FC36" s="105">
        <v>205576684</v>
      </c>
      <c r="FD36" s="225">
        <v>2059</v>
      </c>
      <c r="FE36" s="100">
        <v>0.53</v>
      </c>
      <c r="FF36" s="104">
        <f t="shared" si="295"/>
        <v>29967446.64723032</v>
      </c>
      <c r="FH36" s="98" t="s">
        <v>36</v>
      </c>
      <c r="FI36" s="105">
        <v>215373629</v>
      </c>
      <c r="FJ36" s="225">
        <v>2194</v>
      </c>
      <c r="FK36" s="100">
        <v>0.38</v>
      </c>
      <c r="FL36" s="104">
        <f t="shared" si="296"/>
        <v>31395572.74052478</v>
      </c>
      <c r="FN36" s="98" t="s">
        <v>36</v>
      </c>
      <c r="FO36" s="105">
        <v>248904092</v>
      </c>
      <c r="FP36" s="225">
        <v>2260</v>
      </c>
      <c r="FQ36" s="100">
        <v>2.4500000000000002</v>
      </c>
      <c r="FR36" s="104">
        <f t="shared" si="297"/>
        <v>36283395.335276969</v>
      </c>
      <c r="FT36" s="98" t="s">
        <v>36</v>
      </c>
      <c r="FU36" s="105">
        <v>251866480</v>
      </c>
      <c r="FV36" s="225">
        <v>2332</v>
      </c>
      <c r="FW36" s="226">
        <v>0.81</v>
      </c>
      <c r="FX36" s="104">
        <f t="shared" si="298"/>
        <v>36715230.320699707</v>
      </c>
      <c r="FZ36" s="98" t="s">
        <v>36</v>
      </c>
      <c r="GA36" s="105">
        <v>285030566</v>
      </c>
      <c r="GB36" s="225">
        <v>2390</v>
      </c>
      <c r="GC36" s="226">
        <v>0.56000000000000005</v>
      </c>
      <c r="GD36" s="104">
        <f t="shared" si="299"/>
        <v>41549645.18950437</v>
      </c>
      <c r="GF36" s="98" t="s">
        <v>36</v>
      </c>
      <c r="GG36" s="105">
        <v>297536546</v>
      </c>
      <c r="GH36" s="225">
        <v>2436</v>
      </c>
      <c r="GI36" s="226">
        <v>1.72</v>
      </c>
      <c r="GJ36" s="104">
        <f t="shared" si="300"/>
        <v>43372674.344023325</v>
      </c>
      <c r="GL36" s="98" t="s">
        <v>36</v>
      </c>
      <c r="GM36" s="105">
        <v>312749535</v>
      </c>
      <c r="GN36" s="225">
        <v>2477</v>
      </c>
      <c r="GO36" s="226">
        <v>-0.2</v>
      </c>
      <c r="GP36" s="104">
        <f t="shared" si="301"/>
        <v>45590311.224489793</v>
      </c>
      <c r="GR36" s="98" t="s">
        <v>36</v>
      </c>
      <c r="GS36" s="105">
        <v>313586875</v>
      </c>
      <c r="GT36" s="225">
        <v>2483</v>
      </c>
      <c r="GU36" s="226">
        <v>-5.04</v>
      </c>
      <c r="GV36" s="104">
        <f t="shared" si="302"/>
        <v>45712372.448979586</v>
      </c>
      <c r="GX36" s="98" t="s">
        <v>36</v>
      </c>
      <c r="GY36" s="105">
        <v>291650249</v>
      </c>
      <c r="GZ36" s="225">
        <v>2501</v>
      </c>
      <c r="HA36" s="226">
        <v>1.47</v>
      </c>
      <c r="HB36" s="108">
        <f t="shared" si="303"/>
        <v>42514613.556851313</v>
      </c>
      <c r="HD36" s="98" t="s">
        <v>36</v>
      </c>
      <c r="HE36" s="105">
        <v>285281159.69</v>
      </c>
      <c r="HF36" s="225">
        <v>2505</v>
      </c>
      <c r="HG36" s="226">
        <v>2.94</v>
      </c>
      <c r="HH36" s="108">
        <f t="shared" si="304"/>
        <v>41586174.881924197</v>
      </c>
      <c r="HJ36" s="98" t="s">
        <v>36</v>
      </c>
      <c r="HK36" s="105">
        <v>297872353</v>
      </c>
      <c r="HL36" s="225">
        <v>2537</v>
      </c>
      <c r="HM36" s="226">
        <v>2.35</v>
      </c>
      <c r="HN36" s="108">
        <f t="shared" si="305"/>
        <v>43421625.801749267</v>
      </c>
      <c r="HP36" s="98" t="s">
        <v>36</v>
      </c>
      <c r="HQ36" s="105">
        <v>298784715</v>
      </c>
      <c r="HR36" s="225">
        <v>2375</v>
      </c>
      <c r="HS36" s="226">
        <v>1.37</v>
      </c>
      <c r="HT36" s="108">
        <f t="shared" si="306"/>
        <v>43554623.177842565</v>
      </c>
      <c r="HV36" s="98" t="s">
        <v>36</v>
      </c>
      <c r="HW36" s="105">
        <v>314066392</v>
      </c>
      <c r="HX36" s="225">
        <v>2415</v>
      </c>
      <c r="HY36" s="226">
        <v>0.03</v>
      </c>
      <c r="HZ36" s="108">
        <f t="shared" si="307"/>
        <v>45782272.886297375</v>
      </c>
      <c r="IB36" s="98" t="s">
        <v>36</v>
      </c>
      <c r="IC36" s="105">
        <v>316124492</v>
      </c>
      <c r="ID36" s="225">
        <v>2440</v>
      </c>
      <c r="IE36" s="226">
        <v>1.58</v>
      </c>
      <c r="IF36" s="108">
        <f t="shared" si="308"/>
        <v>46082287.463556848</v>
      </c>
      <c r="IH36" s="98" t="s">
        <v>36</v>
      </c>
      <c r="II36" s="105">
        <v>324186253</v>
      </c>
      <c r="IJ36" s="225">
        <v>2459</v>
      </c>
      <c r="IK36" s="226">
        <v>0.9</v>
      </c>
      <c r="IL36" s="108">
        <f t="shared" si="309"/>
        <v>47257471.282798834</v>
      </c>
      <c r="IN36" s="98" t="s">
        <v>36</v>
      </c>
      <c r="IO36" s="105">
        <v>334003386</v>
      </c>
      <c r="IP36" s="225">
        <v>2486</v>
      </c>
      <c r="IQ36" s="226">
        <v>1.26</v>
      </c>
      <c r="IR36" s="108">
        <f t="shared" si="310"/>
        <v>48688540.233236149</v>
      </c>
      <c r="IT36" s="98" t="s">
        <v>36</v>
      </c>
      <c r="IU36" s="105">
        <v>340394448</v>
      </c>
      <c r="IV36" s="225">
        <v>2517</v>
      </c>
      <c r="IW36" s="226">
        <v>1.33</v>
      </c>
      <c r="IX36" s="108">
        <f t="shared" si="311"/>
        <v>49620181.924198247</v>
      </c>
      <c r="IZ36" s="98" t="s">
        <v>36</v>
      </c>
      <c r="JA36" s="105">
        <v>318188190</v>
      </c>
      <c r="JB36" s="225">
        <v>2562</v>
      </c>
      <c r="JC36" s="226">
        <v>1.1499999999999999</v>
      </c>
      <c r="JD36" s="108">
        <f t="shared" si="312"/>
        <v>46383118.075801745</v>
      </c>
      <c r="JF36" s="98" t="s">
        <v>36</v>
      </c>
      <c r="JG36" s="105">
        <v>314993824</v>
      </c>
      <c r="JH36" s="225">
        <v>2607</v>
      </c>
      <c r="JI36" s="226">
        <v>1.55</v>
      </c>
      <c r="JJ36" s="108">
        <f t="shared" si="313"/>
        <v>45917467.055393584</v>
      </c>
      <c r="JL36" s="98" t="s">
        <v>36</v>
      </c>
      <c r="JM36" s="105">
        <v>308017227</v>
      </c>
      <c r="JN36" s="225">
        <v>2651</v>
      </c>
      <c r="JO36" s="226">
        <v>0.9</v>
      </c>
      <c r="JP36" s="108">
        <f t="shared" si="314"/>
        <v>44900470.408163264</v>
      </c>
      <c r="JR36" s="98" t="s">
        <v>36</v>
      </c>
      <c r="JS36" s="105">
        <v>309340904</v>
      </c>
      <c r="JT36" s="225">
        <v>2703</v>
      </c>
      <c r="JU36" s="226">
        <v>0.77</v>
      </c>
      <c r="JV36" s="108">
        <f t="shared" si="315"/>
        <v>45093426.239067055</v>
      </c>
      <c r="JX36" s="98" t="s">
        <v>41</v>
      </c>
      <c r="JY36" s="105">
        <v>301645275</v>
      </c>
      <c r="JZ36" s="225">
        <v>2750</v>
      </c>
      <c r="KA36" s="226">
        <v>1.71</v>
      </c>
      <c r="KB36" s="108">
        <f t="shared" si="316"/>
        <v>43971614.431486875</v>
      </c>
      <c r="KD36" s="98" t="s">
        <v>41</v>
      </c>
      <c r="KE36" s="105">
        <v>291363090</v>
      </c>
      <c r="KF36" s="225">
        <v>2775</v>
      </c>
      <c r="KG36" s="226">
        <v>-0.46</v>
      </c>
      <c r="KH36" s="108">
        <f t="shared" si="317"/>
        <v>42472753.64431487</v>
      </c>
      <c r="KJ36" s="98" t="s">
        <v>41</v>
      </c>
      <c r="KK36" s="105">
        <v>312795586</v>
      </c>
      <c r="KL36" s="225">
        <v>2819</v>
      </c>
      <c r="KM36" s="226">
        <v>1.52</v>
      </c>
      <c r="KN36" s="108">
        <f t="shared" si="318"/>
        <v>45597024.198250726</v>
      </c>
      <c r="KP36" s="98" t="s">
        <v>41</v>
      </c>
      <c r="KQ36" s="105">
        <v>325235140</v>
      </c>
      <c r="KR36" s="225">
        <v>2840</v>
      </c>
      <c r="KS36" s="226">
        <v>1.9</v>
      </c>
      <c r="KT36" s="108">
        <f t="shared" si="319"/>
        <v>47410370.262390666</v>
      </c>
      <c r="KV36" s="98" t="s">
        <v>41</v>
      </c>
      <c r="KW36" s="105">
        <v>364421512</v>
      </c>
      <c r="KX36" s="225">
        <v>2865</v>
      </c>
      <c r="KY36" s="226">
        <v>1.38</v>
      </c>
      <c r="KZ36" s="109">
        <f t="shared" si="320"/>
        <v>53122669.387755096</v>
      </c>
      <c r="LB36" s="98" t="s">
        <v>41</v>
      </c>
      <c r="LC36" s="105">
        <v>367306746</v>
      </c>
      <c r="LD36" s="225">
        <v>2869</v>
      </c>
      <c r="LE36" s="226">
        <v>1.44</v>
      </c>
      <c r="LF36" s="108">
        <f>LC36/$LD$4</f>
        <v>53543257.434402332</v>
      </c>
      <c r="LH36" s="98" t="s">
        <v>41</v>
      </c>
      <c r="LI36" s="105">
        <v>376057259</v>
      </c>
      <c r="LJ36" s="225">
        <v>2868</v>
      </c>
      <c r="LK36" s="226">
        <v>1.42</v>
      </c>
      <c r="LL36" s="108">
        <f t="shared" si="321"/>
        <v>54818842.41982507</v>
      </c>
      <c r="LN36" s="98" t="s">
        <v>41</v>
      </c>
      <c r="LO36" s="105">
        <v>386566981</v>
      </c>
      <c r="LP36" s="225">
        <v>2875</v>
      </c>
      <c r="LQ36" s="226">
        <v>1.1499999999999999</v>
      </c>
      <c r="LR36" s="108">
        <f t="shared" si="322"/>
        <v>56350871.865889207</v>
      </c>
      <c r="LT36" s="98" t="s">
        <v>41</v>
      </c>
      <c r="LU36" s="105">
        <v>384999249</v>
      </c>
      <c r="LV36" s="225">
        <v>2883</v>
      </c>
      <c r="LW36" s="226">
        <v>0.85</v>
      </c>
      <c r="LX36" s="108">
        <f t="shared" si="323"/>
        <v>56122339.504373178</v>
      </c>
      <c r="LZ36" s="98" t="s">
        <v>41</v>
      </c>
      <c r="MA36" s="105">
        <v>372934733</v>
      </c>
      <c r="MB36" s="225">
        <v>2880</v>
      </c>
      <c r="MC36" s="226">
        <v>1.78</v>
      </c>
      <c r="MD36" s="108">
        <f t="shared" si="325"/>
        <v>54363663.702623904</v>
      </c>
      <c r="ME36" s="107"/>
      <c r="MF36" s="98" t="s">
        <v>41</v>
      </c>
      <c r="MG36" s="105">
        <v>372900936</v>
      </c>
      <c r="MH36" s="225">
        <v>2880</v>
      </c>
      <c r="MI36" s="226">
        <v>0.4</v>
      </c>
      <c r="MJ36" s="108">
        <f t="shared" si="324"/>
        <v>54358737.026239067</v>
      </c>
      <c r="MK36" s="107"/>
      <c r="ML36" s="98" t="s">
        <v>41</v>
      </c>
      <c r="MM36" s="105">
        <v>362949795</v>
      </c>
      <c r="MN36" s="225">
        <v>2873</v>
      </c>
      <c r="MO36" s="226">
        <v>1.67</v>
      </c>
      <c r="MP36" s="108">
        <f>MM36/MN4</f>
        <v>52908133.381924197</v>
      </c>
      <c r="MQ36" s="107"/>
      <c r="MR36" s="98" t="s">
        <v>41</v>
      </c>
      <c r="MS36" s="105">
        <v>331836510</v>
      </c>
      <c r="MT36" s="225">
        <v>2871</v>
      </c>
      <c r="MU36" s="226">
        <v>0.6</v>
      </c>
      <c r="MV36" s="108">
        <f>MS36/MT4</f>
        <v>48372669.096209913</v>
      </c>
      <c r="MW36" s="107"/>
      <c r="MX36" s="98" t="s">
        <v>41</v>
      </c>
      <c r="MY36" s="105">
        <v>330612457</v>
      </c>
      <c r="MZ36" s="225">
        <v>2879</v>
      </c>
      <c r="NA36" s="226">
        <v>1.43</v>
      </c>
      <c r="NB36" s="108">
        <f>MY36/MZ4</f>
        <v>48194235.714285709</v>
      </c>
      <c r="NC36" s="107"/>
      <c r="ND36" s="98" t="s">
        <v>41</v>
      </c>
      <c r="NE36" s="105">
        <v>299066369</v>
      </c>
      <c r="NF36" s="225">
        <v>2747</v>
      </c>
      <c r="NG36" s="226">
        <v>-0.21</v>
      </c>
      <c r="NH36" s="108">
        <f>NE36/NF4</f>
        <v>43595680.612244897</v>
      </c>
      <c r="NI36" s="107"/>
      <c r="NJ36" s="98" t="s">
        <v>41</v>
      </c>
      <c r="NK36" s="105">
        <v>280881886</v>
      </c>
      <c r="NL36" s="225">
        <v>2750</v>
      </c>
      <c r="NM36" s="226">
        <v>1.39</v>
      </c>
      <c r="NN36" s="108">
        <f>NK36/NL4</f>
        <v>40944881.341107868</v>
      </c>
      <c r="NO36" s="107"/>
      <c r="NP36" s="98" t="s">
        <v>41</v>
      </c>
      <c r="NQ36" s="105">
        <v>256904648</v>
      </c>
      <c r="NR36" s="225">
        <v>2767</v>
      </c>
      <c r="NS36" s="226">
        <v>-0.23</v>
      </c>
      <c r="NT36" s="108">
        <f>NQ36/NR4</f>
        <v>37449657.142857142</v>
      </c>
      <c r="NU36" s="107"/>
      <c r="NV36" s="98" t="s">
        <v>41</v>
      </c>
      <c r="NW36" s="105">
        <v>254595803</v>
      </c>
      <c r="NX36" s="105">
        <v>2752</v>
      </c>
      <c r="NY36" s="226">
        <v>-0.56999999999999995</v>
      </c>
      <c r="NZ36" s="108">
        <f>NW36/NX4</f>
        <v>37113090.816326529</v>
      </c>
      <c r="OA36" s="107"/>
      <c r="OB36" s="98" t="s">
        <v>41</v>
      </c>
      <c r="OC36" s="105">
        <v>254988550</v>
      </c>
      <c r="OD36" s="105">
        <v>2737</v>
      </c>
      <c r="OE36" s="226">
        <v>0.13</v>
      </c>
      <c r="OF36" s="108">
        <f>OC36/OD4</f>
        <v>37170342.565597668</v>
      </c>
      <c r="OG36" s="107"/>
      <c r="OH36" s="98" t="s">
        <v>41</v>
      </c>
      <c r="OI36" s="105">
        <v>231849737</v>
      </c>
      <c r="OJ36" s="105">
        <v>2736</v>
      </c>
      <c r="OK36" s="226">
        <v>0.38</v>
      </c>
      <c r="OL36" s="108">
        <f>OI36/OJ4</f>
        <v>33797337.755102038</v>
      </c>
      <c r="OM36" s="107"/>
      <c r="ON36" s="98" t="s">
        <v>41</v>
      </c>
      <c r="OO36" s="105">
        <v>245208950</v>
      </c>
      <c r="OP36" s="105">
        <v>2722</v>
      </c>
      <c r="OQ36" s="226">
        <v>0.27</v>
      </c>
      <c r="OR36" s="108">
        <f>OO36/OP4</f>
        <v>35744744.89795918</v>
      </c>
      <c r="OS36" s="107"/>
      <c r="OT36" s="98" t="s">
        <v>41</v>
      </c>
      <c r="OU36" s="105">
        <v>258108709</v>
      </c>
      <c r="OV36" s="105">
        <v>2733</v>
      </c>
      <c r="OW36" s="226">
        <v>0.46</v>
      </c>
      <c r="OX36" s="108">
        <f>OU36/OV4</f>
        <v>37625176.239067055</v>
      </c>
      <c r="OY36" s="107"/>
      <c r="OZ36" s="98" t="s">
        <v>41</v>
      </c>
      <c r="PA36" s="105">
        <v>247240772</v>
      </c>
      <c r="PB36" s="105">
        <v>2732</v>
      </c>
      <c r="PC36" s="226">
        <v>1.62</v>
      </c>
      <c r="PD36" s="108">
        <f>PA36/PB4</f>
        <v>36040928.862973757</v>
      </c>
      <c r="PE36" s="107"/>
      <c r="PF36" s="98" t="s">
        <v>41</v>
      </c>
      <c r="PG36" s="105">
        <v>262112454</v>
      </c>
      <c r="PH36" s="105">
        <v>2727</v>
      </c>
      <c r="PI36" s="226">
        <v>0.37</v>
      </c>
      <c r="PJ36" s="108">
        <f>PG36/PH4</f>
        <v>38208812.536443144</v>
      </c>
      <c r="PK36" s="107"/>
      <c r="PL36" s="98" t="s">
        <v>41</v>
      </c>
      <c r="PM36" s="105">
        <v>259618098</v>
      </c>
      <c r="PN36" s="105">
        <v>2748</v>
      </c>
      <c r="PO36" s="226">
        <v>0.97</v>
      </c>
      <c r="PP36" s="108">
        <f>PM36/PN4</f>
        <v>37845203.790087461</v>
      </c>
      <c r="PQ36" s="107"/>
      <c r="PR36" s="98" t="s">
        <v>41</v>
      </c>
      <c r="PS36" s="105">
        <v>258995423</v>
      </c>
      <c r="PT36" s="105">
        <v>2763</v>
      </c>
      <c r="PU36" s="226">
        <v>0.91</v>
      </c>
      <c r="PV36" s="108">
        <f>PS36/PT4</f>
        <v>37754434.839650147</v>
      </c>
      <c r="PW36" s="107"/>
      <c r="PX36" s="98" t="s">
        <v>41</v>
      </c>
      <c r="PY36" s="105">
        <v>265489960</v>
      </c>
      <c r="PZ36" s="105">
        <v>2767</v>
      </c>
      <c r="QA36" s="226">
        <v>1.03</v>
      </c>
      <c r="QB36" s="108">
        <f>PY36/PZ4</f>
        <v>38701160.349854223</v>
      </c>
      <c r="QC36" s="107"/>
      <c r="QD36" s="98" t="s">
        <v>41</v>
      </c>
      <c r="QE36" s="105">
        <v>265535867</v>
      </c>
      <c r="QF36" s="105">
        <v>2769</v>
      </c>
      <c r="QG36" s="226">
        <v>0.44</v>
      </c>
      <c r="QH36" s="108">
        <f>QE36/QF4</f>
        <v>38707852.332361512</v>
      </c>
      <c r="QI36" s="107"/>
      <c r="QJ36" s="98" t="s">
        <v>41</v>
      </c>
      <c r="QK36" s="105">
        <v>293287654</v>
      </c>
      <c r="QL36" s="105">
        <v>2785</v>
      </c>
      <c r="QM36" s="226">
        <v>3.57</v>
      </c>
      <c r="QN36" s="108">
        <f>QK36/QL4</f>
        <v>42753302.332361512</v>
      </c>
      <c r="QO36" s="107"/>
      <c r="QP36" s="98" t="s">
        <v>41</v>
      </c>
      <c r="QQ36" s="105">
        <v>287575881</v>
      </c>
      <c r="QR36" s="105">
        <v>2791</v>
      </c>
      <c r="QS36" s="226">
        <v>0.46</v>
      </c>
      <c r="QT36" s="108">
        <f>QQ36/QR4</f>
        <v>41920682.361516036</v>
      </c>
      <c r="QU36" s="107"/>
      <c r="QV36" s="98" t="s">
        <v>41</v>
      </c>
      <c r="QW36" s="105">
        <v>267108175</v>
      </c>
      <c r="QX36" s="105">
        <v>2782</v>
      </c>
      <c r="QY36" s="226">
        <v>0.28999999999999998</v>
      </c>
      <c r="QZ36" s="108">
        <f>QW36/QX4</f>
        <v>38937051.749271132</v>
      </c>
      <c r="RA36" s="107"/>
      <c r="RB36" s="98" t="s">
        <v>41</v>
      </c>
      <c r="RC36" s="105">
        <v>266197969</v>
      </c>
      <c r="RD36" s="105">
        <v>2802</v>
      </c>
      <c r="RE36" s="226">
        <v>1.81</v>
      </c>
      <c r="RF36" s="108">
        <f>RC36/RD4</f>
        <v>38804368.658892125</v>
      </c>
      <c r="RG36" s="107"/>
      <c r="RH36" s="98" t="s">
        <v>41</v>
      </c>
      <c r="RI36" s="105">
        <v>271146188</v>
      </c>
      <c r="RJ36" s="105">
        <v>2806</v>
      </c>
      <c r="RK36" s="226">
        <v>-0.14000000000000001</v>
      </c>
      <c r="RL36" s="108">
        <f>RI36/RJ4</f>
        <v>39525683.381924197</v>
      </c>
      <c r="RM36" s="107"/>
      <c r="RN36" s="98" t="s">
        <v>41</v>
      </c>
      <c r="RO36" s="105">
        <v>271144517</v>
      </c>
      <c r="RP36" s="105">
        <v>2822</v>
      </c>
      <c r="RQ36" s="226">
        <v>0.24</v>
      </c>
      <c r="RR36" s="108">
        <f>RO36/RP4</f>
        <v>39525439.795918368</v>
      </c>
      <c r="RS36" s="107"/>
      <c r="RT36" s="98" t="s">
        <v>41</v>
      </c>
      <c r="RU36" s="105">
        <v>269307161</v>
      </c>
      <c r="RV36" s="105">
        <v>2857</v>
      </c>
      <c r="RW36" s="226">
        <v>0.25</v>
      </c>
      <c r="RX36" s="108">
        <f>RU36/RV4</f>
        <v>39257603.64431487</v>
      </c>
      <c r="RY36" s="107"/>
      <c r="RZ36" s="98" t="s">
        <v>41</v>
      </c>
      <c r="SA36" s="105">
        <v>269944044</v>
      </c>
      <c r="SB36" s="105">
        <v>2904</v>
      </c>
      <c r="SC36" s="226">
        <v>1.64</v>
      </c>
      <c r="SD36" s="108">
        <f>SA36/SB4</f>
        <v>39350443.731778421</v>
      </c>
      <c r="SE36" s="107"/>
      <c r="SF36" s="98" t="s">
        <v>41</v>
      </c>
      <c r="SG36" s="105">
        <v>267619435</v>
      </c>
      <c r="SH36" s="105">
        <v>2932</v>
      </c>
      <c r="SI36" s="226">
        <v>0.27</v>
      </c>
      <c r="SJ36" s="108">
        <f>SG36/SH4</f>
        <v>39011579.446064137</v>
      </c>
      <c r="SK36" s="107"/>
      <c r="SL36" s="98" t="s">
        <v>41</v>
      </c>
      <c r="SM36" s="105">
        <v>270057009</v>
      </c>
      <c r="SN36" s="105">
        <v>2943</v>
      </c>
      <c r="SO36" s="226">
        <v>0.06</v>
      </c>
      <c r="SP36" s="108">
        <f>SM36/SN4</f>
        <v>39366910.932944603</v>
      </c>
      <c r="SQ36" s="107"/>
      <c r="SR36" s="98" t="s">
        <v>41</v>
      </c>
      <c r="SS36" s="105">
        <v>266194496</v>
      </c>
      <c r="ST36" s="105">
        <v>2954</v>
      </c>
      <c r="SU36" s="226">
        <v>1.1100000000000001</v>
      </c>
      <c r="SV36" s="108">
        <f>SS36/ST4</f>
        <v>38803862.390670553</v>
      </c>
      <c r="SW36" s="107"/>
      <c r="SX36" s="98" t="s">
        <v>41</v>
      </c>
      <c r="SY36" s="105">
        <v>277513830</v>
      </c>
      <c r="SZ36" s="105">
        <v>2981</v>
      </c>
      <c r="TA36" s="226">
        <v>0.96</v>
      </c>
      <c r="TB36" s="108">
        <f>SY36/SZ4</f>
        <v>40453911.078717202</v>
      </c>
      <c r="TC36" s="107"/>
      <c r="TD36" s="98" t="s">
        <v>41</v>
      </c>
      <c r="TE36" s="105">
        <v>271213895.16000003</v>
      </c>
      <c r="TF36" s="105">
        <v>2987</v>
      </c>
      <c r="TG36" s="226">
        <v>0.03</v>
      </c>
      <c r="TH36" s="108">
        <f>TE36/TF4</f>
        <v>39535553.2303207</v>
      </c>
      <c r="TI36" s="107"/>
      <c r="TJ36" s="98" t="s">
        <v>41</v>
      </c>
      <c r="TK36" s="105">
        <v>220767879.08000001</v>
      </c>
      <c r="TL36" s="105">
        <v>2971</v>
      </c>
      <c r="TM36" s="226">
        <v>0.76</v>
      </c>
      <c r="TN36" s="108">
        <f>TK36/TL4</f>
        <v>32181906.571428571</v>
      </c>
      <c r="TO36" s="107"/>
      <c r="TP36" s="98" t="s">
        <v>41</v>
      </c>
      <c r="TQ36" s="105">
        <v>209991943.86000001</v>
      </c>
      <c r="TR36" s="105">
        <v>2957</v>
      </c>
      <c r="TS36" s="226">
        <v>2.21</v>
      </c>
      <c r="TT36" s="108">
        <f>TQ36/TR4</f>
        <v>30611070.533527698</v>
      </c>
      <c r="TU36" s="107"/>
      <c r="TV36" s="98" t="s">
        <v>41</v>
      </c>
      <c r="TW36" s="105">
        <v>246337368.5</v>
      </c>
      <c r="TX36" s="105">
        <v>2956</v>
      </c>
      <c r="TY36" s="226">
        <v>4.07</v>
      </c>
      <c r="TZ36" s="108">
        <f>TW36/TX4</f>
        <v>35909237.390670553</v>
      </c>
      <c r="UA36" s="107"/>
      <c r="UB36" s="98" t="s">
        <v>41</v>
      </c>
      <c r="UC36" s="105">
        <v>266863009.46000001</v>
      </c>
      <c r="UD36" s="105">
        <v>2969</v>
      </c>
      <c r="UE36" s="230">
        <v>0.18</v>
      </c>
      <c r="UF36" s="108">
        <f>UC36/UD4</f>
        <v>38901313.332361512</v>
      </c>
      <c r="UG36" s="107"/>
    </row>
    <row r="37" spans="1:553" x14ac:dyDescent="0.25">
      <c r="A37" s="76" t="s">
        <v>252</v>
      </c>
      <c r="B37" s="77" t="s">
        <v>10</v>
      </c>
      <c r="C37" s="76" t="s">
        <v>126</v>
      </c>
      <c r="D37" s="78"/>
      <c r="E37" s="85"/>
      <c r="F37" s="79"/>
      <c r="G37" s="124"/>
      <c r="H37" s="216">
        <f t="shared" si="267"/>
        <v>0</v>
      </c>
      <c r="I37" s="80"/>
      <c r="J37" s="217"/>
      <c r="K37" s="231"/>
      <c r="L37" s="232"/>
      <c r="M37" s="218"/>
      <c r="N37" s="84"/>
      <c r="O37" s="123"/>
      <c r="P37" s="123"/>
      <c r="Q37" s="85">
        <f t="shared" si="268"/>
        <v>0</v>
      </c>
      <c r="R37" s="86"/>
      <c r="S37" s="89"/>
      <c r="T37" s="88"/>
      <c r="U37" s="94"/>
      <c r="V37" s="97">
        <f t="shared" si="266"/>
        <v>0</v>
      </c>
      <c r="W37" s="86"/>
      <c r="X37" s="89"/>
      <c r="Y37" s="88"/>
      <c r="Z37" s="88"/>
      <c r="AA37" s="93">
        <f t="shared" si="269"/>
        <v>0</v>
      </c>
      <c r="AB37" s="86"/>
      <c r="AC37" s="89"/>
      <c r="AD37" s="88"/>
      <c r="AE37" s="88"/>
      <c r="AF37" s="93">
        <f t="shared" si="270"/>
        <v>0</v>
      </c>
      <c r="AG37" s="86"/>
      <c r="AH37" s="90"/>
      <c r="AI37" s="88"/>
      <c r="AJ37" s="88"/>
      <c r="AK37" s="220">
        <f t="shared" si="271"/>
        <v>0</v>
      </c>
      <c r="AL37" s="86"/>
      <c r="AM37" s="89"/>
      <c r="AN37" s="88"/>
      <c r="AO37" s="88"/>
      <c r="AP37" s="91"/>
      <c r="AQ37" s="93">
        <f t="shared" si="272"/>
        <v>0</v>
      </c>
      <c r="AR37" s="88"/>
      <c r="AS37" s="89"/>
      <c r="AT37" s="88"/>
      <c r="AU37" s="88"/>
      <c r="AV37" s="221"/>
      <c r="AW37" s="97">
        <f t="shared" si="273"/>
        <v>0</v>
      </c>
      <c r="AX37" s="89"/>
      <c r="AY37" s="88"/>
      <c r="AZ37" s="88"/>
      <c r="BA37" s="94"/>
      <c r="BB37" s="220">
        <f t="shared" si="274"/>
        <v>0</v>
      </c>
      <c r="BC37" s="89"/>
      <c r="BD37" s="88"/>
      <c r="BE37" s="94"/>
      <c r="BF37" s="113"/>
      <c r="BG37" s="97">
        <f t="shared" si="275"/>
        <v>0</v>
      </c>
      <c r="BH37" s="98"/>
      <c r="BI37" s="99"/>
      <c r="BJ37" s="99"/>
      <c r="BK37" s="100"/>
      <c r="BL37" s="223">
        <f t="shared" si="276"/>
        <v>0</v>
      </c>
      <c r="BM37" s="224"/>
      <c r="BN37" s="99"/>
      <c r="BO37" s="99"/>
      <c r="BP37" s="106"/>
      <c r="BQ37" s="104">
        <f t="shared" si="277"/>
        <v>0</v>
      </c>
      <c r="BR37" s="224"/>
      <c r="BS37" s="99"/>
      <c r="BT37" s="99"/>
      <c r="BU37" s="106"/>
      <c r="BV37" s="104">
        <f t="shared" si="278"/>
        <v>0</v>
      </c>
      <c r="BW37" s="98"/>
      <c r="BX37" s="105"/>
      <c r="BY37" s="105"/>
      <c r="BZ37" s="106"/>
      <c r="CA37" s="104">
        <f t="shared" si="279"/>
        <v>0</v>
      </c>
      <c r="CB37" s="98"/>
      <c r="CC37" s="99"/>
      <c r="CD37" s="99"/>
      <c r="CE37" s="106"/>
      <c r="CF37" s="104">
        <f t="shared" si="280"/>
        <v>0</v>
      </c>
      <c r="CG37" s="98"/>
      <c r="CH37" s="99"/>
      <c r="CI37" s="99"/>
      <c r="CJ37" s="106"/>
      <c r="CK37" s="105">
        <f t="shared" si="281"/>
        <v>0</v>
      </c>
      <c r="CL37" s="98"/>
      <c r="CM37" s="105">
        <v>6761646</v>
      </c>
      <c r="CN37" s="105">
        <v>28</v>
      </c>
      <c r="CO37" s="106"/>
      <c r="CP37" s="104">
        <f t="shared" si="282"/>
        <v>984227.94759825326</v>
      </c>
      <c r="CQ37" s="98" t="s">
        <v>34</v>
      </c>
      <c r="CR37" s="99">
        <v>8466378</v>
      </c>
      <c r="CS37" s="99">
        <v>50</v>
      </c>
      <c r="CT37" s="106">
        <v>-29.87</v>
      </c>
      <c r="CU37" s="104">
        <f t="shared" si="283"/>
        <v>1234165.8892128279</v>
      </c>
      <c r="CV37" s="1" t="s">
        <v>34</v>
      </c>
      <c r="CW37" s="107">
        <v>11288592.699999999</v>
      </c>
      <c r="CX37" s="1">
        <v>72</v>
      </c>
      <c r="CY37" s="1">
        <v>0.43</v>
      </c>
      <c r="CZ37" s="104">
        <f t="shared" si="284"/>
        <v>1645567.4489795917</v>
      </c>
      <c r="DA37" s="105"/>
      <c r="DB37" s="1" t="s">
        <v>34</v>
      </c>
      <c r="DC37" s="107">
        <v>12764384</v>
      </c>
      <c r="DD37" s="1">
        <v>95</v>
      </c>
      <c r="DE37" s="1">
        <v>17.87</v>
      </c>
      <c r="DF37" s="104">
        <f t="shared" si="285"/>
        <v>1860697.3760932945</v>
      </c>
      <c r="DG37" s="1" t="s">
        <v>34</v>
      </c>
      <c r="DH37" s="107">
        <v>14984261</v>
      </c>
      <c r="DI37" s="8">
        <v>120</v>
      </c>
      <c r="DJ37" s="1">
        <v>1.2</v>
      </c>
      <c r="DK37" s="104">
        <f t="shared" si="286"/>
        <v>2184294.606413994</v>
      </c>
      <c r="DL37" s="1" t="s">
        <v>34</v>
      </c>
      <c r="DM37" s="107">
        <v>15226081</v>
      </c>
      <c r="DN37" s="8">
        <v>128</v>
      </c>
      <c r="DO37" s="18">
        <v>-0.77</v>
      </c>
      <c r="DP37" s="104">
        <f t="shared" si="287"/>
        <v>2219545.3352769678</v>
      </c>
      <c r="DQ37" s="1" t="s">
        <v>34</v>
      </c>
      <c r="DR37" s="107">
        <v>16846046</v>
      </c>
      <c r="DS37" s="8">
        <v>135</v>
      </c>
      <c r="DT37" s="18">
        <v>6.95</v>
      </c>
      <c r="DU37" s="104">
        <f t="shared" si="288"/>
        <v>2455691.836734694</v>
      </c>
      <c r="DV37" s="1" t="s">
        <v>34</v>
      </c>
      <c r="DW37" s="107">
        <v>17835016</v>
      </c>
      <c r="DX37" s="8">
        <v>152</v>
      </c>
      <c r="DY37" s="18">
        <v>2.92</v>
      </c>
      <c r="DZ37" s="104">
        <f t="shared" si="289"/>
        <v>2599856.5597667638</v>
      </c>
      <c r="EA37" s="1" t="s">
        <v>34</v>
      </c>
      <c r="EB37" s="107">
        <v>17842103</v>
      </c>
      <c r="EC37" s="8">
        <v>156</v>
      </c>
      <c r="ED37" s="18">
        <v>-11.05</v>
      </c>
      <c r="EE37" s="104">
        <f t="shared" si="290"/>
        <v>2600889.6501457724</v>
      </c>
      <c r="EF37" s="1" t="s">
        <v>34</v>
      </c>
      <c r="EG37" s="107">
        <v>18879701</v>
      </c>
      <c r="EH37" s="8">
        <v>162</v>
      </c>
      <c r="EI37" s="18">
        <v>35.29</v>
      </c>
      <c r="EJ37" s="104">
        <f t="shared" si="291"/>
        <v>2752143.0029154518</v>
      </c>
      <c r="EK37" s="1" t="s">
        <v>34</v>
      </c>
      <c r="EL37" s="107">
        <v>20262780</v>
      </c>
      <c r="EM37" s="8">
        <v>185</v>
      </c>
      <c r="EN37" s="18">
        <v>2.9</v>
      </c>
      <c r="EO37" s="104">
        <f t="shared" si="292"/>
        <v>2953758.0174927111</v>
      </c>
      <c r="EP37" s="1" t="s">
        <v>34</v>
      </c>
      <c r="EQ37" s="107">
        <v>22898746</v>
      </c>
      <c r="ER37" s="8">
        <v>199</v>
      </c>
      <c r="ES37" s="18">
        <v>12.25</v>
      </c>
      <c r="ET37" s="104">
        <f t="shared" si="293"/>
        <v>3338009.6209912533</v>
      </c>
      <c r="EV37" s="98" t="s">
        <v>34</v>
      </c>
      <c r="EW37" s="105">
        <v>25588423</v>
      </c>
      <c r="EX37" s="225">
        <v>228</v>
      </c>
      <c r="EY37" s="106">
        <v>2.29</v>
      </c>
      <c r="EZ37" s="104">
        <f t="shared" si="294"/>
        <v>3730090.8163265307</v>
      </c>
      <c r="FB37" s="98" t="s">
        <v>34</v>
      </c>
      <c r="FC37" s="105">
        <v>27160424</v>
      </c>
      <c r="FD37" s="225">
        <v>252</v>
      </c>
      <c r="FE37" s="106">
        <v>5.38</v>
      </c>
      <c r="FF37" s="104">
        <f t="shared" si="295"/>
        <v>3959245.4810495623</v>
      </c>
      <c r="FH37" s="98" t="s">
        <v>34</v>
      </c>
      <c r="FI37" s="105">
        <v>28351015</v>
      </c>
      <c r="FJ37" s="225">
        <v>274</v>
      </c>
      <c r="FK37" s="106">
        <v>-1.03</v>
      </c>
      <c r="FL37" s="104">
        <f t="shared" si="296"/>
        <v>4132801.0204081628</v>
      </c>
      <c r="FN37" s="98" t="s">
        <v>34</v>
      </c>
      <c r="FO37" s="105">
        <v>30363143</v>
      </c>
      <c r="FP37" s="225">
        <v>297</v>
      </c>
      <c r="FQ37" s="106">
        <v>5.12</v>
      </c>
      <c r="FR37" s="104">
        <f t="shared" si="297"/>
        <v>4426114.1399416905</v>
      </c>
      <c r="FT37" s="98" t="s">
        <v>34</v>
      </c>
      <c r="FU37" s="105">
        <v>31117693</v>
      </c>
      <c r="FV37" s="225">
        <v>320</v>
      </c>
      <c r="FW37" s="233">
        <v>2.52</v>
      </c>
      <c r="FX37" s="104">
        <f t="shared" si="298"/>
        <v>4536106.8513119528</v>
      </c>
      <c r="FZ37" s="98" t="s">
        <v>34</v>
      </c>
      <c r="GA37" s="105">
        <v>28802229</v>
      </c>
      <c r="GB37" s="225">
        <v>286</v>
      </c>
      <c r="GC37" s="233">
        <v>1.91</v>
      </c>
      <c r="GD37" s="104">
        <f t="shared" si="299"/>
        <v>4198575.6559766764</v>
      </c>
      <c r="GF37" s="98" t="s">
        <v>34</v>
      </c>
      <c r="GG37" s="105">
        <v>33182448</v>
      </c>
      <c r="GH37" s="225">
        <v>301</v>
      </c>
      <c r="GI37" s="233">
        <v>2.2000000000000002</v>
      </c>
      <c r="GJ37" s="104">
        <f t="shared" si="300"/>
        <v>4837091.5451895045</v>
      </c>
      <c r="GL37" s="98" t="s">
        <v>34</v>
      </c>
      <c r="GM37" s="105">
        <v>33719178</v>
      </c>
      <c r="GN37" s="225">
        <v>311</v>
      </c>
      <c r="GO37" s="233">
        <v>3.06</v>
      </c>
      <c r="GP37" s="104">
        <f t="shared" si="301"/>
        <v>4915332.0699708452</v>
      </c>
      <c r="GR37" s="98" t="s">
        <v>34</v>
      </c>
      <c r="GS37" s="105">
        <v>35122041</v>
      </c>
      <c r="GT37" s="225">
        <v>327</v>
      </c>
      <c r="GU37" s="233">
        <v>3.89</v>
      </c>
      <c r="GV37" s="104">
        <f t="shared" si="302"/>
        <v>5119831.0495626824</v>
      </c>
      <c r="GX37" s="98" t="s">
        <v>34</v>
      </c>
      <c r="GY37" s="105">
        <v>36453707</v>
      </c>
      <c r="GZ37" s="225">
        <v>341</v>
      </c>
      <c r="HA37" s="233">
        <v>6.77</v>
      </c>
      <c r="HB37" s="108">
        <f t="shared" si="303"/>
        <v>5313951.4577259477</v>
      </c>
      <c r="HD37" s="98" t="s">
        <v>34</v>
      </c>
      <c r="HE37" s="105">
        <v>38237557.539999999</v>
      </c>
      <c r="HF37" s="225">
        <v>358</v>
      </c>
      <c r="HG37" s="233">
        <v>2.31</v>
      </c>
      <c r="HH37" s="108">
        <f t="shared" si="304"/>
        <v>5573987.9795918362</v>
      </c>
      <c r="HJ37" s="98" t="s">
        <v>34</v>
      </c>
      <c r="HK37" s="105">
        <v>29995055</v>
      </c>
      <c r="HL37" s="225">
        <v>296</v>
      </c>
      <c r="HM37" s="233">
        <v>2.13</v>
      </c>
      <c r="HN37" s="108">
        <f t="shared" si="305"/>
        <v>4372456.9970845478</v>
      </c>
      <c r="HP37" s="98" t="s">
        <v>34</v>
      </c>
      <c r="HQ37" s="105">
        <v>32034320</v>
      </c>
      <c r="HR37" s="225">
        <v>314</v>
      </c>
      <c r="HS37" s="233">
        <v>10.06</v>
      </c>
      <c r="HT37" s="108">
        <f t="shared" si="306"/>
        <v>4669725.9475218654</v>
      </c>
      <c r="HV37" s="98" t="s">
        <v>34</v>
      </c>
      <c r="HW37" s="105">
        <v>40419570</v>
      </c>
      <c r="HX37" s="225">
        <v>375</v>
      </c>
      <c r="HY37" s="233">
        <v>5.01</v>
      </c>
      <c r="HZ37" s="108">
        <f t="shared" si="307"/>
        <v>5892065.5976676382</v>
      </c>
      <c r="IB37" s="98" t="s">
        <v>34</v>
      </c>
      <c r="IC37" s="105">
        <v>42048951</v>
      </c>
      <c r="ID37" s="225">
        <v>403</v>
      </c>
      <c r="IE37" s="233">
        <v>3.79</v>
      </c>
      <c r="IF37" s="109">
        <f t="shared" si="308"/>
        <v>6129584.6938775508</v>
      </c>
      <c r="IH37" s="98" t="s">
        <v>34</v>
      </c>
      <c r="II37" s="105">
        <v>44101082</v>
      </c>
      <c r="IJ37" s="225">
        <v>421</v>
      </c>
      <c r="IK37" s="233">
        <v>4.8600000000000003</v>
      </c>
      <c r="IL37" s="108">
        <f t="shared" si="309"/>
        <v>6428729.1545189498</v>
      </c>
      <c r="IN37" s="98" t="s">
        <v>34</v>
      </c>
      <c r="IO37" s="105">
        <v>48534052</v>
      </c>
      <c r="IP37" s="225">
        <v>439</v>
      </c>
      <c r="IQ37" s="233">
        <v>3.72</v>
      </c>
      <c r="IR37" s="108">
        <f t="shared" si="310"/>
        <v>7074934.6938775508</v>
      </c>
      <c r="IT37" s="98" t="s">
        <v>34</v>
      </c>
      <c r="IU37" s="105">
        <v>46753485</v>
      </c>
      <c r="IV37" s="225">
        <v>401</v>
      </c>
      <c r="IW37" s="233">
        <v>3.19</v>
      </c>
      <c r="IX37" s="108">
        <f t="shared" si="311"/>
        <v>6815376.8221574342</v>
      </c>
      <c r="IZ37" s="98" t="s">
        <v>34</v>
      </c>
      <c r="JA37" s="105">
        <v>47832024</v>
      </c>
      <c r="JB37" s="225">
        <v>417</v>
      </c>
      <c r="JC37" s="233">
        <v>4.18</v>
      </c>
      <c r="JD37" s="108">
        <f t="shared" si="312"/>
        <v>6972598.2507288624</v>
      </c>
      <c r="JF37" s="98" t="s">
        <v>34</v>
      </c>
      <c r="JG37" s="105">
        <v>49064867</v>
      </c>
      <c r="JH37" s="225">
        <v>430</v>
      </c>
      <c r="JI37" s="233">
        <v>4.97</v>
      </c>
      <c r="JJ37" s="108">
        <f t="shared" si="313"/>
        <v>7152312.9737609327</v>
      </c>
      <c r="JL37" s="98" t="s">
        <v>34</v>
      </c>
      <c r="JM37" s="105">
        <v>50761636</v>
      </c>
      <c r="JN37" s="225">
        <v>444</v>
      </c>
      <c r="JO37" s="233">
        <v>3.28</v>
      </c>
      <c r="JP37" s="108">
        <f t="shared" si="314"/>
        <v>7399655.3935860051</v>
      </c>
      <c r="JR37" s="98" t="s">
        <v>34</v>
      </c>
      <c r="JS37" s="105">
        <v>52801143</v>
      </c>
      <c r="JT37" s="225">
        <v>465</v>
      </c>
      <c r="JU37" s="233">
        <v>6.17</v>
      </c>
      <c r="JV37" s="108">
        <f t="shared" si="315"/>
        <v>7696959.6209912533</v>
      </c>
      <c r="JX37" s="98" t="s">
        <v>34</v>
      </c>
      <c r="JY37" s="105">
        <v>58085054</v>
      </c>
      <c r="JZ37" s="225">
        <v>482</v>
      </c>
      <c r="KA37" s="233">
        <v>5.15</v>
      </c>
      <c r="KB37" s="108">
        <f t="shared" si="316"/>
        <v>8467209.0379008744</v>
      </c>
      <c r="KD37" s="98" t="s">
        <v>34</v>
      </c>
      <c r="KE37" s="105">
        <v>53095001</v>
      </c>
      <c r="KF37" s="225">
        <v>437</v>
      </c>
      <c r="KG37" s="233">
        <v>5.56</v>
      </c>
      <c r="KH37" s="108">
        <f t="shared" si="317"/>
        <v>7739796.0641399417</v>
      </c>
      <c r="KJ37" s="98" t="s">
        <v>34</v>
      </c>
      <c r="KK37" s="105">
        <v>57384307</v>
      </c>
      <c r="KL37" s="225">
        <v>471</v>
      </c>
      <c r="KM37" s="233">
        <v>4.88</v>
      </c>
      <c r="KN37" s="108">
        <f t="shared" si="318"/>
        <v>8365059.3294460634</v>
      </c>
      <c r="KP37" s="98" t="s">
        <v>34</v>
      </c>
      <c r="KQ37" s="105">
        <v>59555650</v>
      </c>
      <c r="KR37" s="225">
        <v>490</v>
      </c>
      <c r="KS37" s="233">
        <v>3.3</v>
      </c>
      <c r="KT37" s="108">
        <f t="shared" si="319"/>
        <v>8681581.6326530613</v>
      </c>
      <c r="KV37" s="98" t="s">
        <v>34</v>
      </c>
      <c r="KW37" s="105">
        <v>64289124</v>
      </c>
      <c r="KX37" s="225">
        <v>510</v>
      </c>
      <c r="KY37" s="233">
        <v>4.2</v>
      </c>
      <c r="KZ37" s="108">
        <f t="shared" si="320"/>
        <v>9371592.4198250733</v>
      </c>
      <c r="LB37" s="98" t="s">
        <v>34</v>
      </c>
      <c r="LC37" s="105">
        <v>69968315</v>
      </c>
      <c r="LD37" s="225">
        <v>534</v>
      </c>
      <c r="LE37" s="234">
        <v>5.36</v>
      </c>
      <c r="LF37" s="108">
        <f t="shared" ref="LF37:LF47" si="326">LC37/$LD$4</f>
        <v>10199462.827988338</v>
      </c>
      <c r="LH37" s="98" t="s">
        <v>34</v>
      </c>
      <c r="LI37" s="105">
        <v>80371908</v>
      </c>
      <c r="LJ37" s="225">
        <v>556</v>
      </c>
      <c r="LK37" s="234">
        <v>4.63</v>
      </c>
      <c r="LL37" s="108">
        <f t="shared" si="321"/>
        <v>11716021.574344022</v>
      </c>
      <c r="LN37" s="98" t="s">
        <v>34</v>
      </c>
      <c r="LO37" s="105">
        <v>83861585</v>
      </c>
      <c r="LP37" s="225">
        <v>531</v>
      </c>
      <c r="LQ37" s="234">
        <v>4.49</v>
      </c>
      <c r="LR37" s="108">
        <f t="shared" si="322"/>
        <v>12224720.845481049</v>
      </c>
      <c r="LT37" s="98" t="s">
        <v>34</v>
      </c>
      <c r="LU37" s="105">
        <v>86451820</v>
      </c>
      <c r="LV37" s="225">
        <v>551</v>
      </c>
      <c r="LW37" s="234">
        <v>4.9800000000000004</v>
      </c>
      <c r="LX37" s="108">
        <f t="shared" si="323"/>
        <v>12602306.122448979</v>
      </c>
      <c r="LZ37" s="98" t="s">
        <v>34</v>
      </c>
      <c r="MA37" s="105">
        <v>94069108</v>
      </c>
      <c r="MB37" s="225">
        <v>586</v>
      </c>
      <c r="MC37" s="234">
        <v>6.91</v>
      </c>
      <c r="MD37" s="108">
        <f t="shared" si="325"/>
        <v>13712697.959183672</v>
      </c>
      <c r="MF37" s="98" t="s">
        <v>34</v>
      </c>
      <c r="MG37" s="105">
        <v>96104012</v>
      </c>
      <c r="MH37" s="225">
        <v>611</v>
      </c>
      <c r="MI37" s="234">
        <v>2.39</v>
      </c>
      <c r="MJ37" s="108">
        <f t="shared" si="324"/>
        <v>14009331.195335276</v>
      </c>
      <c r="ML37" s="98" t="s">
        <v>34</v>
      </c>
      <c r="MM37" s="105">
        <v>107456738</v>
      </c>
      <c r="MN37" s="225">
        <v>653</v>
      </c>
      <c r="MO37" s="234">
        <v>3.31</v>
      </c>
      <c r="MP37" s="108">
        <f>MM37/MN4</f>
        <v>15664247.521865888</v>
      </c>
      <c r="MR37" s="98" t="s">
        <v>34</v>
      </c>
      <c r="MS37" s="105">
        <v>120629454</v>
      </c>
      <c r="MT37" s="225">
        <v>689</v>
      </c>
      <c r="MU37" s="234">
        <v>4.82</v>
      </c>
      <c r="MV37" s="108">
        <f>MS37/MT4</f>
        <v>17584468.513119534</v>
      </c>
      <c r="MX37" s="98" t="s">
        <v>34</v>
      </c>
      <c r="MY37" s="105">
        <v>112131960</v>
      </c>
      <c r="MZ37" s="225">
        <v>652</v>
      </c>
      <c r="NA37" s="234">
        <v>4.03</v>
      </c>
      <c r="NB37" s="108">
        <f>MY37/MZ4</f>
        <v>16345766.763848396</v>
      </c>
      <c r="ND37" s="98" t="s">
        <v>34</v>
      </c>
      <c r="NE37" s="105">
        <v>115328686</v>
      </c>
      <c r="NF37" s="225">
        <v>675</v>
      </c>
      <c r="NG37" s="234">
        <v>1.07</v>
      </c>
      <c r="NH37" s="108">
        <f>NE37/NF4</f>
        <v>16811761.807580173</v>
      </c>
      <c r="NJ37" s="98" t="s">
        <v>34</v>
      </c>
      <c r="NK37" s="105">
        <v>117161207</v>
      </c>
      <c r="NL37" s="225">
        <v>700</v>
      </c>
      <c r="NM37" s="234">
        <v>5.35</v>
      </c>
      <c r="NN37" s="108">
        <f>NK37/NL4</f>
        <v>17078893.148688044</v>
      </c>
      <c r="NP37" s="98" t="s">
        <v>34</v>
      </c>
      <c r="NQ37" s="105">
        <v>122201145</v>
      </c>
      <c r="NR37" s="225">
        <v>722</v>
      </c>
      <c r="NS37" s="234">
        <v>3.61</v>
      </c>
      <c r="NT37" s="108">
        <f>NQ37/NR4</f>
        <v>17813577.988338191</v>
      </c>
      <c r="NV37" s="98" t="s">
        <v>34</v>
      </c>
      <c r="NW37" s="105">
        <v>124950914</v>
      </c>
      <c r="NX37" s="105">
        <v>749</v>
      </c>
      <c r="NY37" s="234">
        <v>3.17</v>
      </c>
      <c r="NZ37" s="108">
        <f>NW37/NX4</f>
        <v>18214418.950437319</v>
      </c>
      <c r="OB37" s="98" t="s">
        <v>34</v>
      </c>
      <c r="OC37" s="105">
        <v>131506367</v>
      </c>
      <c r="OD37" s="105">
        <v>796</v>
      </c>
      <c r="OE37" s="234">
        <v>2.65</v>
      </c>
      <c r="OF37" s="108">
        <f>OC37/OD4</f>
        <v>19170024.344023325</v>
      </c>
      <c r="OH37" s="98" t="s">
        <v>34</v>
      </c>
      <c r="OI37" s="105">
        <v>121223961</v>
      </c>
      <c r="OJ37" s="105">
        <v>715</v>
      </c>
      <c r="OK37" s="234">
        <v>2.54</v>
      </c>
      <c r="OL37" s="108">
        <f>OI37/OJ4</f>
        <v>17671131.341107871</v>
      </c>
      <c r="ON37" s="98" t="s">
        <v>34</v>
      </c>
      <c r="OO37" s="105">
        <v>120421461</v>
      </c>
      <c r="OP37" s="105">
        <v>732</v>
      </c>
      <c r="OQ37" s="234">
        <v>3.13</v>
      </c>
      <c r="OR37" s="108">
        <f>OO37/OP4</f>
        <v>17554148.83381924</v>
      </c>
      <c r="OT37" s="98" t="s">
        <v>34</v>
      </c>
      <c r="OU37" s="105">
        <v>122613743</v>
      </c>
      <c r="OV37" s="105">
        <v>755</v>
      </c>
      <c r="OW37" s="234">
        <v>2.99</v>
      </c>
      <c r="OX37" s="108">
        <f>OU37/OV4</f>
        <v>17873723.469387755</v>
      </c>
      <c r="OZ37" s="98" t="s">
        <v>34</v>
      </c>
      <c r="PA37" s="105">
        <v>127142076</v>
      </c>
      <c r="PB37" s="105">
        <v>782</v>
      </c>
      <c r="PC37" s="234">
        <v>4.42</v>
      </c>
      <c r="PD37" s="108">
        <f>PA37/PB4</f>
        <v>18533830.320699707</v>
      </c>
      <c r="PF37" s="98" t="s">
        <v>34</v>
      </c>
      <c r="PG37" s="105">
        <v>138705585</v>
      </c>
      <c r="PH37" s="105">
        <v>820</v>
      </c>
      <c r="PI37" s="234">
        <v>3.78</v>
      </c>
      <c r="PJ37" s="108">
        <f>PG37/PH4</f>
        <v>20219473.03206997</v>
      </c>
      <c r="PL37" s="98" t="s">
        <v>34</v>
      </c>
      <c r="PM37" s="105">
        <v>172606537</v>
      </c>
      <c r="PN37" s="105">
        <v>842</v>
      </c>
      <c r="PO37" s="234">
        <v>3.68</v>
      </c>
      <c r="PP37" s="108">
        <f>PM37/PN4</f>
        <v>25161302.7696793</v>
      </c>
      <c r="PR37" s="98" t="s">
        <v>34</v>
      </c>
      <c r="PS37" s="105">
        <v>168226486</v>
      </c>
      <c r="PT37" s="105">
        <v>753</v>
      </c>
      <c r="PU37" s="234">
        <v>1.47</v>
      </c>
      <c r="PV37" s="108">
        <f>PS37/PT4</f>
        <v>24522811.370262388</v>
      </c>
      <c r="PX37" s="98" t="s">
        <v>34</v>
      </c>
      <c r="PY37" s="105">
        <v>175113548</v>
      </c>
      <c r="PZ37" s="105">
        <v>778</v>
      </c>
      <c r="QA37" s="234">
        <v>3.66</v>
      </c>
      <c r="QB37" s="108">
        <f>PY37/PZ4</f>
        <v>25526756.268221572</v>
      </c>
      <c r="QD37" s="98" t="s">
        <v>34</v>
      </c>
      <c r="QE37" s="105">
        <v>178019284</v>
      </c>
      <c r="QF37" s="105">
        <v>807</v>
      </c>
      <c r="QG37" s="234">
        <v>2.89</v>
      </c>
      <c r="QH37" s="108">
        <f>QE37/QF4</f>
        <v>25950332.944606412</v>
      </c>
      <c r="QJ37" s="98" t="s">
        <v>34</v>
      </c>
      <c r="QK37" s="105">
        <v>185167677</v>
      </c>
      <c r="QL37" s="105">
        <v>820</v>
      </c>
      <c r="QM37" s="234">
        <v>2.3199999999999998</v>
      </c>
      <c r="QN37" s="108">
        <f>QK37/QL4</f>
        <v>26992372.74052478</v>
      </c>
      <c r="QP37" s="98" t="s">
        <v>34</v>
      </c>
      <c r="QQ37" s="105">
        <v>194376624</v>
      </c>
      <c r="QR37" s="105">
        <v>838</v>
      </c>
      <c r="QS37" s="234">
        <v>3.19</v>
      </c>
      <c r="QT37" s="108">
        <f>QQ37/QR4</f>
        <v>28334784.839650143</v>
      </c>
      <c r="QV37" s="98" t="s">
        <v>34</v>
      </c>
      <c r="QW37" s="105">
        <v>201972417</v>
      </c>
      <c r="QX37" s="105">
        <v>861</v>
      </c>
      <c r="QY37" s="234">
        <v>0.04</v>
      </c>
      <c r="QZ37" s="108">
        <f>QW37/QX4</f>
        <v>29442043.294460639</v>
      </c>
      <c r="RB37" s="98" t="s">
        <v>34</v>
      </c>
      <c r="RC37" s="105">
        <v>161872353</v>
      </c>
      <c r="RD37" s="105">
        <v>786</v>
      </c>
      <c r="RE37" s="234">
        <v>1.9</v>
      </c>
      <c r="RF37" s="108">
        <f>RC37/RD4</f>
        <v>23596552.915451895</v>
      </c>
      <c r="RH37" s="98" t="s">
        <v>34</v>
      </c>
      <c r="RI37" s="105">
        <v>171662720</v>
      </c>
      <c r="RJ37" s="105">
        <v>813</v>
      </c>
      <c r="RK37" s="234">
        <v>1.2</v>
      </c>
      <c r="RL37" s="108">
        <f>RI37/RJ4</f>
        <v>25023720.116618074</v>
      </c>
      <c r="RN37" s="98" t="s">
        <v>34</v>
      </c>
      <c r="RO37" s="105">
        <v>173582176</v>
      </c>
      <c r="RP37" s="105">
        <v>832</v>
      </c>
      <c r="RQ37" s="234">
        <v>3.03</v>
      </c>
      <c r="RR37" s="108">
        <f>RO37/RP4</f>
        <v>25303524.198250726</v>
      </c>
      <c r="RT37" s="98" t="s">
        <v>34</v>
      </c>
      <c r="RU37" s="105">
        <v>176039779</v>
      </c>
      <c r="RV37" s="105">
        <v>859</v>
      </c>
      <c r="RW37" s="234">
        <v>2.44</v>
      </c>
      <c r="RX37" s="108">
        <f>RU37/RV4</f>
        <v>25661775.364431486</v>
      </c>
      <c r="RZ37" s="98" t="s">
        <v>34</v>
      </c>
      <c r="SA37" s="105">
        <v>179176101</v>
      </c>
      <c r="SB37" s="105">
        <v>889</v>
      </c>
      <c r="SC37" s="234">
        <v>2.61</v>
      </c>
      <c r="SD37" s="108">
        <f>SA37/SB4</f>
        <v>26118965.160349853</v>
      </c>
      <c r="SF37" s="98" t="s">
        <v>34</v>
      </c>
      <c r="SG37" s="105">
        <v>181066868</v>
      </c>
      <c r="SH37" s="105">
        <v>909</v>
      </c>
      <c r="SI37" s="234">
        <v>4.3499999999999996</v>
      </c>
      <c r="SJ37" s="108">
        <f>SG37/SH4</f>
        <v>26394587.172011662</v>
      </c>
      <c r="SL37" s="98" t="s">
        <v>34</v>
      </c>
      <c r="SM37" s="105">
        <v>145925713</v>
      </c>
      <c r="SN37" s="105">
        <v>810</v>
      </c>
      <c r="SO37" s="234">
        <v>1.47</v>
      </c>
      <c r="SP37" s="108">
        <f>SM37/SN4</f>
        <v>21271969.825072885</v>
      </c>
      <c r="SR37" s="98" t="s">
        <v>34</v>
      </c>
      <c r="SS37" s="105">
        <v>153945916</v>
      </c>
      <c r="ST37" s="105">
        <v>833</v>
      </c>
      <c r="SU37" s="234">
        <v>1.96</v>
      </c>
      <c r="SV37" s="108">
        <f>SS37/ST4</f>
        <v>22441095.626822155</v>
      </c>
      <c r="SX37" s="98" t="s">
        <v>34</v>
      </c>
      <c r="SY37" s="105">
        <v>156220299</v>
      </c>
      <c r="SZ37" s="105">
        <v>850</v>
      </c>
      <c r="TA37" s="234">
        <v>2.21</v>
      </c>
      <c r="TB37" s="108">
        <f>SY37/SZ4</f>
        <v>22772638.338192418</v>
      </c>
      <c r="TD37" s="98" t="s">
        <v>34</v>
      </c>
      <c r="TE37" s="105">
        <v>158406907.15000001</v>
      </c>
      <c r="TF37" s="105">
        <v>868</v>
      </c>
      <c r="TG37" s="234">
        <v>3.08</v>
      </c>
      <c r="TH37" s="108">
        <f>TE37/TF4</f>
        <v>23091385.881924197</v>
      </c>
      <c r="TJ37" s="98" t="s">
        <v>34</v>
      </c>
      <c r="TK37" s="105">
        <v>163938592.97</v>
      </c>
      <c r="TL37" s="105">
        <v>898</v>
      </c>
      <c r="TM37" s="234">
        <v>8.17</v>
      </c>
      <c r="TN37" s="108">
        <f>TK37/TL4</f>
        <v>23897754.077259474</v>
      </c>
      <c r="TP37" s="98" t="s">
        <v>34</v>
      </c>
      <c r="TQ37" s="105">
        <v>166657267.02000001</v>
      </c>
      <c r="TR37" s="105">
        <v>913</v>
      </c>
      <c r="TS37" s="234">
        <v>6.42</v>
      </c>
      <c r="TT37" s="108">
        <f>TQ37/TR4</f>
        <v>24294062.247813411</v>
      </c>
      <c r="TV37" s="98" t="s">
        <v>34</v>
      </c>
      <c r="TW37" s="105">
        <v>140833715.65000001</v>
      </c>
      <c r="TX37" s="105">
        <v>839</v>
      </c>
      <c r="TY37" s="234">
        <v>6.11</v>
      </c>
      <c r="TZ37" s="108">
        <f>TW37/TX4</f>
        <v>20529696.158892129</v>
      </c>
      <c r="UB37" s="98" t="s">
        <v>34</v>
      </c>
      <c r="UC37" s="105">
        <v>149295160.12</v>
      </c>
      <c r="UD37" s="105">
        <v>860</v>
      </c>
      <c r="UE37" s="230">
        <v>6.33</v>
      </c>
      <c r="UF37" s="108">
        <f>UC37/UD4</f>
        <v>21763142.87463557</v>
      </c>
    </row>
    <row r="38" spans="1:553" x14ac:dyDescent="0.25">
      <c r="A38" s="76" t="s">
        <v>252</v>
      </c>
      <c r="B38" s="77" t="s">
        <v>14</v>
      </c>
      <c r="C38" s="76" t="s">
        <v>62</v>
      </c>
      <c r="D38" s="78"/>
      <c r="E38" s="235"/>
      <c r="F38" s="79"/>
      <c r="H38" s="216">
        <f t="shared" si="267"/>
        <v>0</v>
      </c>
      <c r="I38" s="80"/>
      <c r="J38" s="217"/>
      <c r="K38" s="231"/>
      <c r="M38" s="218">
        <f t="shared" si="265"/>
        <v>0</v>
      </c>
      <c r="N38" s="84"/>
      <c r="O38" s="123"/>
      <c r="P38" s="123"/>
      <c r="Q38" s="85">
        <f t="shared" si="268"/>
        <v>0</v>
      </c>
      <c r="R38" s="86"/>
      <c r="S38" s="89"/>
      <c r="T38" s="88"/>
      <c r="U38" s="94"/>
      <c r="V38" s="97">
        <f t="shared" si="266"/>
        <v>0</v>
      </c>
      <c r="W38" s="86"/>
      <c r="X38" s="89"/>
      <c r="Y38" s="88"/>
      <c r="Z38" s="88"/>
      <c r="AA38" s="93">
        <f t="shared" si="269"/>
        <v>0</v>
      </c>
      <c r="AB38" s="86"/>
      <c r="AC38" s="89" t="s">
        <v>36</v>
      </c>
      <c r="AD38" s="88">
        <v>11644258</v>
      </c>
      <c r="AE38" s="88">
        <v>24</v>
      </c>
      <c r="AF38" s="93">
        <f t="shared" si="270"/>
        <v>1677846.9740634004</v>
      </c>
      <c r="AG38" s="86"/>
      <c r="AH38" s="90" t="s">
        <v>36</v>
      </c>
      <c r="AI38" s="88">
        <v>11749977</v>
      </c>
      <c r="AJ38" s="94">
        <v>26</v>
      </c>
      <c r="AK38" s="220">
        <f t="shared" si="271"/>
        <v>1690644.1726618705</v>
      </c>
      <c r="AL38" s="86"/>
      <c r="AM38" s="89" t="s">
        <v>36</v>
      </c>
      <c r="AN38" s="88">
        <v>11814097</v>
      </c>
      <c r="AO38" s="88">
        <v>28</v>
      </c>
      <c r="AP38" s="91">
        <v>1.9</v>
      </c>
      <c r="AQ38" s="93">
        <f t="shared" si="272"/>
        <v>1702319.4524495676</v>
      </c>
      <c r="AR38" s="88"/>
      <c r="AS38" s="89" t="s">
        <v>36</v>
      </c>
      <c r="AT38" s="88">
        <v>11954697</v>
      </c>
      <c r="AU38" s="88">
        <v>29</v>
      </c>
      <c r="AV38" s="221">
        <v>5.54</v>
      </c>
      <c r="AW38" s="97">
        <f t="shared" si="273"/>
        <v>1722578.818443804</v>
      </c>
      <c r="AX38" s="89" t="s">
        <v>36</v>
      </c>
      <c r="AY38" s="88">
        <v>12102638</v>
      </c>
      <c r="AZ38" s="88">
        <v>34</v>
      </c>
      <c r="BA38" s="94">
        <v>0.46</v>
      </c>
      <c r="BB38" s="220">
        <f t="shared" si="274"/>
        <v>1748936.12716763</v>
      </c>
      <c r="BC38" s="89" t="s">
        <v>36</v>
      </c>
      <c r="BD38" s="88">
        <v>12367962.199999999</v>
      </c>
      <c r="BE38" s="94">
        <v>38</v>
      </c>
      <c r="BF38" s="113">
        <v>1.41</v>
      </c>
      <c r="BG38" s="97">
        <f t="shared" si="275"/>
        <v>1792458.2898550723</v>
      </c>
      <c r="BH38" s="98" t="s">
        <v>34</v>
      </c>
      <c r="BI38" s="99">
        <v>12724461.130000001</v>
      </c>
      <c r="BJ38" s="99">
        <v>42</v>
      </c>
      <c r="BK38" s="100">
        <v>0.86</v>
      </c>
      <c r="BL38" s="223">
        <f t="shared" si="276"/>
        <v>1846801.3251088536</v>
      </c>
      <c r="BM38" s="224" t="s">
        <v>36</v>
      </c>
      <c r="BN38" s="99">
        <v>12729995</v>
      </c>
      <c r="BO38" s="99">
        <v>42</v>
      </c>
      <c r="BP38" s="106">
        <v>0.75</v>
      </c>
      <c r="BQ38" s="104">
        <f t="shared" si="277"/>
        <v>1847604.4992743107</v>
      </c>
      <c r="BR38" s="224" t="s">
        <v>34</v>
      </c>
      <c r="BS38" s="99">
        <v>12811391</v>
      </c>
      <c r="BT38" s="99">
        <v>44</v>
      </c>
      <c r="BU38" s="106">
        <v>4.57</v>
      </c>
      <c r="BV38" s="104">
        <f t="shared" si="278"/>
        <v>1862120.784883721</v>
      </c>
      <c r="BW38" s="98" t="s">
        <v>34</v>
      </c>
      <c r="BX38" s="99">
        <v>12820379</v>
      </c>
      <c r="BY38" s="100">
        <v>44</v>
      </c>
      <c r="BZ38" s="106">
        <v>0.86</v>
      </c>
      <c r="CA38" s="104">
        <f t="shared" si="279"/>
        <v>1866139.5924308589</v>
      </c>
      <c r="CB38" s="98" t="s">
        <v>34</v>
      </c>
      <c r="CC38" s="99">
        <v>12964493</v>
      </c>
      <c r="CD38" s="99">
        <v>45</v>
      </c>
      <c r="CE38" s="100">
        <v>2.72</v>
      </c>
      <c r="CF38" s="104">
        <f t="shared" si="280"/>
        <v>1887116.8850072781</v>
      </c>
      <c r="CG38" s="98" t="s">
        <v>34</v>
      </c>
      <c r="CH38" s="99">
        <v>13397083</v>
      </c>
      <c r="CI38" s="99">
        <v>48</v>
      </c>
      <c r="CJ38" s="106">
        <v>12.5</v>
      </c>
      <c r="CK38" s="105">
        <f t="shared" si="281"/>
        <v>1950084.8617176127</v>
      </c>
      <c r="CL38" s="98" t="s">
        <v>34</v>
      </c>
      <c r="CM38" s="100">
        <v>14334506</v>
      </c>
      <c r="CN38" s="100">
        <v>61</v>
      </c>
      <c r="CO38" s="106">
        <v>10.1</v>
      </c>
      <c r="CP38" s="104">
        <f t="shared" si="282"/>
        <v>2086536.5356622997</v>
      </c>
      <c r="CQ38" s="98" t="s">
        <v>34</v>
      </c>
      <c r="CR38" s="99">
        <v>14830727</v>
      </c>
      <c r="CS38" s="99">
        <v>65</v>
      </c>
      <c r="CT38" s="100">
        <v>8.65</v>
      </c>
      <c r="CU38" s="104">
        <f t="shared" si="283"/>
        <v>2161913.5568513121</v>
      </c>
      <c r="CV38" s="107"/>
      <c r="CW38" s="107">
        <v>16798313.989999998</v>
      </c>
      <c r="CX38" s="107">
        <v>82</v>
      </c>
      <c r="CY38" s="107">
        <v>3.75</v>
      </c>
      <c r="CZ38" s="104">
        <f t="shared" si="284"/>
        <v>2448733.8177842563</v>
      </c>
      <c r="DA38" s="105"/>
      <c r="DB38" s="107"/>
      <c r="DC38" s="107">
        <v>17522773</v>
      </c>
      <c r="DD38" s="1">
        <v>87</v>
      </c>
      <c r="DE38" s="18">
        <v>-3.64</v>
      </c>
      <c r="DF38" s="104">
        <f t="shared" si="285"/>
        <v>2554340.0874635568</v>
      </c>
      <c r="DG38" s="107" t="s">
        <v>34</v>
      </c>
      <c r="DH38" s="107">
        <v>17674746</v>
      </c>
      <c r="DI38" s="8">
        <v>90</v>
      </c>
      <c r="DJ38" s="18">
        <v>1.44</v>
      </c>
      <c r="DK38" s="104">
        <f t="shared" si="286"/>
        <v>2576493.5860058307</v>
      </c>
      <c r="DL38" s="107" t="s">
        <v>34</v>
      </c>
      <c r="DM38" s="107">
        <v>10383687</v>
      </c>
      <c r="DN38" s="8">
        <v>96</v>
      </c>
      <c r="DO38" s="18">
        <v>3.94</v>
      </c>
      <c r="DP38" s="104">
        <f t="shared" si="287"/>
        <v>1513656.997084548</v>
      </c>
      <c r="DQ38" s="107" t="s">
        <v>34</v>
      </c>
      <c r="DR38" s="107">
        <v>11062866</v>
      </c>
      <c r="DS38" s="8">
        <v>109</v>
      </c>
      <c r="DT38" s="18">
        <v>10.1</v>
      </c>
      <c r="DU38" s="104">
        <f t="shared" si="288"/>
        <v>1612662.6822157435</v>
      </c>
      <c r="DV38" s="107" t="s">
        <v>34</v>
      </c>
      <c r="DW38" s="107">
        <v>12242097</v>
      </c>
      <c r="DX38" s="8">
        <v>121</v>
      </c>
      <c r="DY38" s="18">
        <v>2.12</v>
      </c>
      <c r="DZ38" s="104">
        <f t="shared" si="289"/>
        <v>1784562.2448979591</v>
      </c>
      <c r="EA38" s="107" t="s">
        <v>34</v>
      </c>
      <c r="EB38" s="107">
        <v>13167621</v>
      </c>
      <c r="EC38" s="8">
        <v>144</v>
      </c>
      <c r="ED38" s="18">
        <v>3.5</v>
      </c>
      <c r="EE38" s="104">
        <f t="shared" si="290"/>
        <v>1919478.2798833819</v>
      </c>
      <c r="EF38" s="107" t="s">
        <v>34</v>
      </c>
      <c r="EG38" s="107">
        <v>17507855</v>
      </c>
      <c r="EH38" s="8">
        <v>176</v>
      </c>
      <c r="EI38" s="18">
        <v>1.73</v>
      </c>
      <c r="EJ38" s="104">
        <f t="shared" si="291"/>
        <v>2552165.4518950437</v>
      </c>
      <c r="EK38" s="107" t="s">
        <v>34</v>
      </c>
      <c r="EL38" s="107">
        <v>21310852</v>
      </c>
      <c r="EM38" s="8">
        <v>195</v>
      </c>
      <c r="EN38" s="18">
        <v>2.25</v>
      </c>
      <c r="EO38" s="104">
        <f t="shared" si="292"/>
        <v>3106538.1924198251</v>
      </c>
      <c r="EP38" s="107" t="s">
        <v>34</v>
      </c>
      <c r="EQ38" s="107">
        <v>26333836</v>
      </c>
      <c r="ER38" s="8">
        <v>242</v>
      </c>
      <c r="ES38" s="18">
        <v>4.28</v>
      </c>
      <c r="ET38" s="104">
        <f t="shared" si="293"/>
        <v>3838751.6034985422</v>
      </c>
      <c r="EV38" s="236" t="s">
        <v>34</v>
      </c>
      <c r="EW38" s="105">
        <v>40363940</v>
      </c>
      <c r="EX38" s="225">
        <v>358</v>
      </c>
      <c r="EY38" s="106">
        <v>2.39</v>
      </c>
      <c r="EZ38" s="104">
        <f t="shared" si="294"/>
        <v>5883956.2682215739</v>
      </c>
      <c r="FB38" s="236" t="s">
        <v>34</v>
      </c>
      <c r="FC38" s="105">
        <v>44496713</v>
      </c>
      <c r="FD38" s="225">
        <v>466</v>
      </c>
      <c r="FE38" s="106">
        <v>2.08</v>
      </c>
      <c r="FF38" s="104">
        <f t="shared" si="295"/>
        <v>6486401.3119533528</v>
      </c>
      <c r="FH38" s="236" t="s">
        <v>34</v>
      </c>
      <c r="FI38" s="105">
        <v>51591200</v>
      </c>
      <c r="FJ38" s="225">
        <v>579</v>
      </c>
      <c r="FK38" s="106">
        <v>2.59</v>
      </c>
      <c r="FL38" s="104">
        <f t="shared" si="296"/>
        <v>7520583.0903790081</v>
      </c>
      <c r="FN38" s="236" t="s">
        <v>34</v>
      </c>
      <c r="FO38" s="105">
        <v>63779396</v>
      </c>
      <c r="FP38" s="225">
        <v>703</v>
      </c>
      <c r="FQ38" s="106">
        <v>2.48</v>
      </c>
      <c r="FR38" s="104">
        <f t="shared" si="297"/>
        <v>9297288.0466472302</v>
      </c>
      <c r="FT38" s="236" t="s">
        <v>34</v>
      </c>
      <c r="FU38" s="105">
        <v>68727553</v>
      </c>
      <c r="FV38" s="225">
        <v>785</v>
      </c>
      <c r="FW38" s="233">
        <v>4.4400000000000004</v>
      </c>
      <c r="FX38" s="104">
        <f t="shared" si="298"/>
        <v>10018593.731778426</v>
      </c>
      <c r="FZ38" s="236" t="s">
        <v>34</v>
      </c>
      <c r="GA38" s="105">
        <v>83116700</v>
      </c>
      <c r="GB38" s="225">
        <v>895</v>
      </c>
      <c r="GC38" s="233">
        <v>2.15</v>
      </c>
      <c r="GD38" s="104">
        <f t="shared" si="299"/>
        <v>12116137.026239067</v>
      </c>
      <c r="GF38" s="236" t="s">
        <v>34</v>
      </c>
      <c r="GG38" s="105">
        <v>89125261</v>
      </c>
      <c r="GH38" s="225">
        <v>972</v>
      </c>
      <c r="GI38" s="233">
        <v>1.71</v>
      </c>
      <c r="GJ38" s="104">
        <f t="shared" si="300"/>
        <v>12992020.553935859</v>
      </c>
      <c r="GL38" s="236" t="s">
        <v>34</v>
      </c>
      <c r="GM38" s="105">
        <v>91655390</v>
      </c>
      <c r="GN38" s="225">
        <v>1006</v>
      </c>
      <c r="GO38" s="233">
        <v>3.61</v>
      </c>
      <c r="GP38" s="104">
        <f t="shared" si="301"/>
        <v>13360844.023323614</v>
      </c>
      <c r="GR38" s="236" t="s">
        <v>34</v>
      </c>
      <c r="GS38" s="105">
        <v>95201517</v>
      </c>
      <c r="GT38" s="225">
        <v>1037</v>
      </c>
      <c r="GU38" s="233">
        <v>-5.36</v>
      </c>
      <c r="GV38" s="104">
        <f t="shared" si="302"/>
        <v>13877772.157434402</v>
      </c>
      <c r="GX38" s="236" t="s">
        <v>34</v>
      </c>
      <c r="GY38" s="105">
        <v>97242194</v>
      </c>
      <c r="GZ38" s="225">
        <v>1054</v>
      </c>
      <c r="HA38" s="233">
        <v>5.56</v>
      </c>
      <c r="HB38" s="108">
        <f t="shared" si="303"/>
        <v>14175246.93877551</v>
      </c>
      <c r="HD38" s="236" t="s">
        <v>34</v>
      </c>
      <c r="HE38" s="105">
        <v>111289087.29000001</v>
      </c>
      <c r="HF38" s="225">
        <v>1063</v>
      </c>
      <c r="HG38" s="233">
        <v>5.79</v>
      </c>
      <c r="HH38" s="108">
        <f t="shared" si="304"/>
        <v>16222899.021865889</v>
      </c>
      <c r="HJ38" s="236" t="s">
        <v>34</v>
      </c>
      <c r="HK38" s="105">
        <v>122146816</v>
      </c>
      <c r="HL38" s="225">
        <v>1036</v>
      </c>
      <c r="HM38" s="233">
        <v>2.81</v>
      </c>
      <c r="HN38" s="108">
        <f t="shared" si="305"/>
        <v>17805658.309037901</v>
      </c>
      <c r="HP38" s="236" t="s">
        <v>34</v>
      </c>
      <c r="HQ38" s="105">
        <v>122843994</v>
      </c>
      <c r="HR38" s="225">
        <v>1025</v>
      </c>
      <c r="HS38" s="233">
        <v>4.47</v>
      </c>
      <c r="HT38" s="108">
        <f t="shared" si="306"/>
        <v>17907287.755102038</v>
      </c>
      <c r="HV38" s="236" t="s">
        <v>34</v>
      </c>
      <c r="HW38" s="105">
        <v>121703890</v>
      </c>
      <c r="HX38" s="225">
        <v>1032</v>
      </c>
      <c r="HY38" s="233">
        <v>3.22</v>
      </c>
      <c r="HZ38" s="108">
        <f t="shared" si="307"/>
        <v>17741091.836734693</v>
      </c>
      <c r="IB38" s="236" t="s">
        <v>34</v>
      </c>
      <c r="IC38" s="105">
        <v>120270656</v>
      </c>
      <c r="ID38" s="225">
        <v>1017</v>
      </c>
      <c r="IE38" s="233">
        <v>2.86</v>
      </c>
      <c r="IF38" s="109">
        <f t="shared" si="308"/>
        <v>17532165.597667638</v>
      </c>
      <c r="IH38" s="236" t="s">
        <v>34</v>
      </c>
      <c r="II38" s="105">
        <v>118503254</v>
      </c>
      <c r="IJ38" s="225">
        <v>1008</v>
      </c>
      <c r="IK38" s="233">
        <v>2.4</v>
      </c>
      <c r="IL38" s="108">
        <f t="shared" si="309"/>
        <v>17274526.822157435</v>
      </c>
      <c r="IN38" s="236" t="s">
        <v>34</v>
      </c>
      <c r="IO38" s="105">
        <v>117972250</v>
      </c>
      <c r="IP38" s="225">
        <v>1003</v>
      </c>
      <c r="IQ38" s="233">
        <v>2.64</v>
      </c>
      <c r="IR38" s="108">
        <f t="shared" si="310"/>
        <v>17197120.991253644</v>
      </c>
      <c r="IT38" s="236" t="s">
        <v>34</v>
      </c>
      <c r="IU38" s="105">
        <v>123170984</v>
      </c>
      <c r="IV38" s="225">
        <v>991</v>
      </c>
      <c r="IW38" s="233">
        <v>2.64</v>
      </c>
      <c r="IX38" s="108">
        <f t="shared" si="311"/>
        <v>17954953.935860056</v>
      </c>
      <c r="IZ38" s="236" t="s">
        <v>34</v>
      </c>
      <c r="JA38" s="105">
        <v>121731423</v>
      </c>
      <c r="JB38" s="225">
        <v>990</v>
      </c>
      <c r="JC38" s="233">
        <v>2.83</v>
      </c>
      <c r="JD38" s="108">
        <f t="shared" si="312"/>
        <v>17745105.393586006</v>
      </c>
      <c r="JF38" s="236" t="s">
        <v>34</v>
      </c>
      <c r="JG38" s="105">
        <v>120985285</v>
      </c>
      <c r="JH38" s="225">
        <v>981</v>
      </c>
      <c r="JI38" s="233">
        <v>2.52</v>
      </c>
      <c r="JJ38" s="108">
        <f t="shared" si="313"/>
        <v>17636338.921282798</v>
      </c>
      <c r="JL38" s="236" t="s">
        <v>34</v>
      </c>
      <c r="JM38" s="105">
        <v>117917344</v>
      </c>
      <c r="JN38" s="225">
        <v>978</v>
      </c>
      <c r="JO38" s="233">
        <v>3.25</v>
      </c>
      <c r="JP38" s="108">
        <f t="shared" si="314"/>
        <v>17189117.201166179</v>
      </c>
      <c r="JR38" s="236" t="s">
        <v>34</v>
      </c>
      <c r="JS38" s="105">
        <v>117827520</v>
      </c>
      <c r="JT38" s="225">
        <v>975</v>
      </c>
      <c r="JU38" s="233">
        <v>1.54</v>
      </c>
      <c r="JV38" s="108">
        <f t="shared" si="315"/>
        <v>17176023.32361516</v>
      </c>
      <c r="JX38" s="236" t="s">
        <v>35</v>
      </c>
      <c r="JY38" s="105">
        <v>116360764</v>
      </c>
      <c r="JZ38" s="225">
        <v>988</v>
      </c>
      <c r="KA38" s="233">
        <v>2.15</v>
      </c>
      <c r="KB38" s="108">
        <f t="shared" si="316"/>
        <v>16962210.495626822</v>
      </c>
      <c r="KD38" s="236" t="s">
        <v>35</v>
      </c>
      <c r="KE38" s="105">
        <v>109874996</v>
      </c>
      <c r="KF38" s="225">
        <v>992</v>
      </c>
      <c r="KG38" s="233">
        <v>-1.42</v>
      </c>
      <c r="KH38" s="108">
        <f t="shared" si="317"/>
        <v>16016763.265306123</v>
      </c>
      <c r="KJ38" s="236" t="s">
        <v>35</v>
      </c>
      <c r="KK38" s="105">
        <v>110409215</v>
      </c>
      <c r="KL38" s="225">
        <v>981</v>
      </c>
      <c r="KM38" s="233">
        <v>1.98</v>
      </c>
      <c r="KN38" s="108">
        <f t="shared" si="318"/>
        <v>16094637.75510204</v>
      </c>
      <c r="KP38" s="237" t="s">
        <v>35</v>
      </c>
      <c r="KQ38" s="105">
        <v>110319583</v>
      </c>
      <c r="KR38" s="225">
        <v>985</v>
      </c>
      <c r="KS38" s="233">
        <v>2.98</v>
      </c>
      <c r="KT38" s="108">
        <f t="shared" si="319"/>
        <v>16081571.865889212</v>
      </c>
      <c r="KV38" s="236" t="s">
        <v>35</v>
      </c>
      <c r="KW38" s="105">
        <v>107692759</v>
      </c>
      <c r="KX38" s="225">
        <v>984</v>
      </c>
      <c r="KY38" s="233">
        <v>3.31</v>
      </c>
      <c r="KZ38" s="108">
        <f t="shared" si="320"/>
        <v>15698652.915451894</v>
      </c>
      <c r="LB38" s="98" t="s">
        <v>35</v>
      </c>
      <c r="LC38" s="105">
        <v>105646896</v>
      </c>
      <c r="LD38" s="225">
        <v>965</v>
      </c>
      <c r="LE38" s="234">
        <v>3.44</v>
      </c>
      <c r="LF38" s="108">
        <f>LC38/$LD$4</f>
        <v>15400422.157434402</v>
      </c>
      <c r="LH38" s="98" t="s">
        <v>35</v>
      </c>
      <c r="LI38" s="105">
        <v>102290128</v>
      </c>
      <c r="LJ38" s="225">
        <v>953</v>
      </c>
      <c r="LK38" s="234">
        <v>2.52</v>
      </c>
      <c r="LL38" s="108">
        <f t="shared" si="321"/>
        <v>14911097.376093294</v>
      </c>
      <c r="LN38" s="98" t="s">
        <v>35</v>
      </c>
      <c r="LO38" s="105">
        <v>98440172</v>
      </c>
      <c r="LP38" s="225">
        <v>928</v>
      </c>
      <c r="LQ38" s="234">
        <v>3.35</v>
      </c>
      <c r="LR38" s="108">
        <f t="shared" si="322"/>
        <v>14349879.300291544</v>
      </c>
      <c r="LT38" s="98" t="s">
        <v>35</v>
      </c>
      <c r="LU38" s="105">
        <v>95841370</v>
      </c>
      <c r="LV38" s="225">
        <v>914</v>
      </c>
      <c r="LW38" s="234">
        <v>2.81</v>
      </c>
      <c r="LX38" s="108">
        <f t="shared" si="323"/>
        <v>13971045.189504372</v>
      </c>
      <c r="LZ38" s="98" t="s">
        <v>35</v>
      </c>
      <c r="MA38" s="105">
        <v>104023668</v>
      </c>
      <c r="MB38" s="225">
        <v>902</v>
      </c>
      <c r="MC38" s="234">
        <v>6.78</v>
      </c>
      <c r="MD38" s="108">
        <f t="shared" si="325"/>
        <v>15163800</v>
      </c>
      <c r="MF38" s="98" t="s">
        <v>35</v>
      </c>
      <c r="MG38" s="105">
        <v>103776840</v>
      </c>
      <c r="MH38" s="225">
        <v>893</v>
      </c>
      <c r="MI38" s="234">
        <v>1.0900000000000001</v>
      </c>
      <c r="MJ38" s="108">
        <f t="shared" si="324"/>
        <v>15127819.241982507</v>
      </c>
      <c r="ML38" s="98" t="s">
        <v>35</v>
      </c>
      <c r="MM38" s="105">
        <v>103003170</v>
      </c>
      <c r="MN38" s="225">
        <v>873</v>
      </c>
      <c r="MO38" s="234">
        <v>4.58</v>
      </c>
      <c r="MP38" s="108">
        <f>MM38/MN4</f>
        <v>15015039.358600583</v>
      </c>
      <c r="MR38" s="98" t="s">
        <v>35</v>
      </c>
      <c r="MS38" s="105">
        <v>100097550</v>
      </c>
      <c r="MT38" s="225">
        <v>853</v>
      </c>
      <c r="MU38" s="234">
        <v>2.1800000000000002</v>
      </c>
      <c r="MV38" s="108">
        <f>MS38/MT4</f>
        <v>14591479.591836734</v>
      </c>
      <c r="MX38" s="98" t="s">
        <v>35</v>
      </c>
      <c r="MY38" s="105">
        <v>96440113</v>
      </c>
      <c r="MZ38" s="225">
        <v>843</v>
      </c>
      <c r="NA38" s="234">
        <v>2.3199999999999998</v>
      </c>
      <c r="NB38" s="108">
        <f>MY38/MZ4</f>
        <v>14058325.51020408</v>
      </c>
      <c r="ND38" s="98" t="s">
        <v>35</v>
      </c>
      <c r="NE38" s="105">
        <v>93850056</v>
      </c>
      <c r="NF38" s="225">
        <v>811</v>
      </c>
      <c r="NG38" s="234">
        <v>1.1599999999999999</v>
      </c>
      <c r="NH38" s="108">
        <f>NE38/NF4</f>
        <v>13680766.180758016</v>
      </c>
      <c r="NJ38" s="98" t="s">
        <v>35</v>
      </c>
      <c r="NK38" s="105">
        <v>94456276</v>
      </c>
      <c r="NL38" s="225">
        <v>812</v>
      </c>
      <c r="NM38" s="234">
        <v>2.2200000000000002</v>
      </c>
      <c r="NN38" s="108">
        <f>NK38/NL4</f>
        <v>13769136.443148687</v>
      </c>
      <c r="NP38" s="98" t="s">
        <v>35</v>
      </c>
      <c r="NQ38" s="105">
        <v>94345888</v>
      </c>
      <c r="NR38" s="225">
        <v>808</v>
      </c>
      <c r="NS38" s="234">
        <v>0.5</v>
      </c>
      <c r="NT38" s="108">
        <f>NQ38/NR4</f>
        <v>13753044.897959184</v>
      </c>
      <c r="NV38" s="98" t="s">
        <v>35</v>
      </c>
      <c r="NW38" s="105">
        <v>96793590</v>
      </c>
      <c r="NX38" s="105">
        <v>783</v>
      </c>
      <c r="NY38" s="234">
        <v>1.5</v>
      </c>
      <c r="NZ38" s="108">
        <f>NW38/NX4</f>
        <v>14109852.7696793</v>
      </c>
      <c r="OB38" s="98" t="s">
        <v>35</v>
      </c>
      <c r="OC38" s="105">
        <v>94490248</v>
      </c>
      <c r="OD38" s="105">
        <v>778</v>
      </c>
      <c r="OE38" s="234">
        <v>3.02</v>
      </c>
      <c r="OF38" s="108">
        <f>OC38/OD4</f>
        <v>13774088.629737608</v>
      </c>
      <c r="OH38" s="98" t="s">
        <v>35</v>
      </c>
      <c r="OI38" s="105">
        <v>107866237</v>
      </c>
      <c r="OJ38" s="105">
        <v>779</v>
      </c>
      <c r="OK38" s="234">
        <v>2.69</v>
      </c>
      <c r="OL38" s="108">
        <f>OI38/OJ4</f>
        <v>15723941.253644314</v>
      </c>
      <c r="ON38" s="98" t="s">
        <v>35</v>
      </c>
      <c r="OO38" s="105">
        <v>106947172</v>
      </c>
      <c r="OP38" s="105">
        <v>770</v>
      </c>
      <c r="OQ38" s="234">
        <v>3.04</v>
      </c>
      <c r="OR38" s="108">
        <f>OO38/OP4</f>
        <v>15589966.763848396</v>
      </c>
      <c r="OT38" s="98" t="s">
        <v>35</v>
      </c>
      <c r="OU38" s="105">
        <v>108074509</v>
      </c>
      <c r="OV38" s="105">
        <v>780</v>
      </c>
      <c r="OW38" s="234">
        <v>2.16</v>
      </c>
      <c r="OX38" s="108">
        <f>OU38/OV4</f>
        <v>15754301.603498541</v>
      </c>
      <c r="OZ38" s="98" t="s">
        <v>35</v>
      </c>
      <c r="PA38" s="105">
        <v>121655157</v>
      </c>
      <c r="PB38" s="105">
        <v>785</v>
      </c>
      <c r="PC38" s="234">
        <v>3.59</v>
      </c>
      <c r="PD38" s="108">
        <f>PA38/PB4</f>
        <v>17733987.900874633</v>
      </c>
      <c r="PF38" s="98" t="s">
        <v>35</v>
      </c>
      <c r="PG38" s="105">
        <v>120977268</v>
      </c>
      <c r="PH38" s="105">
        <v>798</v>
      </c>
      <c r="PI38" s="234">
        <v>1.45</v>
      </c>
      <c r="PJ38" s="108">
        <f>PG38/PH4</f>
        <v>17635170.262390669</v>
      </c>
      <c r="PL38" s="98" t="s">
        <v>35</v>
      </c>
      <c r="PM38" s="105">
        <v>138064271</v>
      </c>
      <c r="PN38" s="105">
        <v>889</v>
      </c>
      <c r="PO38" s="234">
        <v>2.86</v>
      </c>
      <c r="PP38" s="108">
        <f>PM38/PN4</f>
        <v>20125987.026239067</v>
      </c>
      <c r="PR38" s="98" t="s">
        <v>35</v>
      </c>
      <c r="PS38" s="105">
        <v>140570379</v>
      </c>
      <c r="PT38" s="105">
        <v>1004</v>
      </c>
      <c r="PU38" s="234">
        <v>4.03</v>
      </c>
      <c r="PV38" s="108">
        <f>PS38/PT4</f>
        <v>20491308.892128278</v>
      </c>
      <c r="PX38" s="98" t="s">
        <v>35</v>
      </c>
      <c r="PY38" s="105">
        <v>148168433</v>
      </c>
      <c r="PZ38" s="105">
        <v>1077</v>
      </c>
      <c r="QA38" s="234">
        <v>1.84</v>
      </c>
      <c r="QB38" s="108">
        <f>PY38/PZ4</f>
        <v>21598896.93877551</v>
      </c>
      <c r="QD38" s="98" t="s">
        <v>35</v>
      </c>
      <c r="QE38" s="105">
        <v>137146783</v>
      </c>
      <c r="QF38" s="105">
        <v>1117</v>
      </c>
      <c r="QG38" s="234">
        <v>1.77</v>
      </c>
      <c r="QH38" s="108">
        <f>QE38/QF4</f>
        <v>19992242.419825073</v>
      </c>
      <c r="QJ38" s="98" t="s">
        <v>35</v>
      </c>
      <c r="QK38" s="105">
        <v>152754274</v>
      </c>
      <c r="QL38" s="105">
        <v>1145</v>
      </c>
      <c r="QM38" s="234">
        <v>3.02</v>
      </c>
      <c r="QN38" s="108">
        <f>QK38/QL4</f>
        <v>22267386.880466472</v>
      </c>
      <c r="QP38" s="98" t="s">
        <v>35</v>
      </c>
      <c r="QQ38" s="105">
        <v>154387040</v>
      </c>
      <c r="QR38" s="105">
        <v>1147</v>
      </c>
      <c r="QS38" s="234">
        <v>1.59</v>
      </c>
      <c r="QT38" s="108">
        <f>QQ38/QR4</f>
        <v>22505399.41690962</v>
      </c>
      <c r="QV38" s="98" t="s">
        <v>35</v>
      </c>
      <c r="QW38" s="105">
        <v>157423675</v>
      </c>
      <c r="QX38" s="105">
        <v>1151</v>
      </c>
      <c r="QY38" s="234">
        <v>2.58</v>
      </c>
      <c r="QZ38" s="108">
        <f>QW38/QX4</f>
        <v>22948057.580174927</v>
      </c>
      <c r="RB38" s="98" t="s">
        <v>35</v>
      </c>
      <c r="RC38" s="105">
        <v>162158442</v>
      </c>
      <c r="RD38" s="105">
        <v>1165</v>
      </c>
      <c r="RE38" s="234">
        <v>2.2200000000000002</v>
      </c>
      <c r="RF38" s="108">
        <f>RC38/RD4</f>
        <v>23638256.851311952</v>
      </c>
      <c r="RH38" s="98" t="s">
        <v>35</v>
      </c>
      <c r="RI38" s="105">
        <v>165571266</v>
      </c>
      <c r="RJ38" s="105">
        <v>1180</v>
      </c>
      <c r="RK38" s="234">
        <v>2.92</v>
      </c>
      <c r="RL38" s="108">
        <f>RI38/RJ4</f>
        <v>24135753.06122449</v>
      </c>
      <c r="RN38" s="98" t="s">
        <v>35</v>
      </c>
      <c r="RO38" s="105">
        <v>172688581</v>
      </c>
      <c r="RP38" s="105">
        <v>1221</v>
      </c>
      <c r="RQ38" s="234">
        <v>0.65</v>
      </c>
      <c r="RR38" s="108">
        <f>RO38/RP4</f>
        <v>25173262.536443148</v>
      </c>
      <c r="RT38" s="98" t="s">
        <v>35</v>
      </c>
      <c r="RU38" s="105">
        <v>171404453</v>
      </c>
      <c r="RV38" s="105">
        <v>1254</v>
      </c>
      <c r="RW38" s="234">
        <v>1.51</v>
      </c>
      <c r="RX38" s="108">
        <f>RU38/RV4</f>
        <v>24986071.86588921</v>
      </c>
      <c r="RZ38" s="98" t="s">
        <v>35</v>
      </c>
      <c r="SA38" s="105">
        <v>161281227</v>
      </c>
      <c r="SB38" s="105">
        <v>1277</v>
      </c>
      <c r="SC38" s="234">
        <v>1.28</v>
      </c>
      <c r="SD38" s="108">
        <f>SA38/SB4</f>
        <v>23510382.944606412</v>
      </c>
      <c r="SF38" s="98" t="s">
        <v>35</v>
      </c>
      <c r="SG38" s="105">
        <v>158650356</v>
      </c>
      <c r="SH38" s="105">
        <v>1360</v>
      </c>
      <c r="SI38" s="234">
        <v>1.48</v>
      </c>
      <c r="SJ38" s="108">
        <f>SG38/SH4</f>
        <v>23126874.052478135</v>
      </c>
      <c r="SL38" s="98" t="s">
        <v>35</v>
      </c>
      <c r="SM38" s="105">
        <v>177908186</v>
      </c>
      <c r="SN38" s="105">
        <v>1441</v>
      </c>
      <c r="SO38" s="234">
        <v>1.53</v>
      </c>
      <c r="SP38" s="108">
        <f>SM38/SN4</f>
        <v>25934137.900874633</v>
      </c>
      <c r="SR38" s="98" t="s">
        <v>35</v>
      </c>
      <c r="SS38" s="105">
        <v>179314740</v>
      </c>
      <c r="ST38" s="105">
        <v>1488</v>
      </c>
      <c r="SU38" s="234">
        <v>0.92</v>
      </c>
      <c r="SV38" s="108">
        <f>SS38/ST4</f>
        <v>26139174.927113701</v>
      </c>
      <c r="SX38" s="98" t="s">
        <v>35</v>
      </c>
      <c r="SY38" s="105">
        <v>170038742</v>
      </c>
      <c r="SZ38" s="105">
        <v>1473</v>
      </c>
      <c r="TA38" s="234">
        <v>2.4500000000000002</v>
      </c>
      <c r="TB38" s="108">
        <f>SY38/SZ4</f>
        <v>24786988.629737608</v>
      </c>
      <c r="TD38" s="98" t="s">
        <v>36</v>
      </c>
      <c r="TE38" s="105">
        <v>154702660</v>
      </c>
      <c r="TF38" s="105">
        <v>1443</v>
      </c>
      <c r="TG38" s="234">
        <v>0.08</v>
      </c>
      <c r="TH38" s="108">
        <f>TE38/TF4</f>
        <v>22551408.163265307</v>
      </c>
      <c r="TJ38" s="98" t="s">
        <v>36</v>
      </c>
      <c r="TK38" s="105">
        <v>150837597.5</v>
      </c>
      <c r="TL38" s="105">
        <v>1388</v>
      </c>
      <c r="TM38" s="234">
        <v>0.85</v>
      </c>
      <c r="TN38" s="108">
        <f>TK38/TL4</f>
        <v>21987987.973760933</v>
      </c>
      <c r="TP38" s="98" t="s">
        <v>36</v>
      </c>
      <c r="TQ38" s="105">
        <v>147487214</v>
      </c>
      <c r="TR38" s="105">
        <v>1374</v>
      </c>
      <c r="TS38" s="234">
        <v>1.28</v>
      </c>
      <c r="TT38" s="108">
        <f>TQ38/TR4</f>
        <v>21499593.877551019</v>
      </c>
      <c r="TV38" s="98" t="s">
        <v>36</v>
      </c>
      <c r="TW38" s="105">
        <v>149709378.62</v>
      </c>
      <c r="TX38" s="105">
        <v>1368</v>
      </c>
      <c r="TY38" s="234">
        <v>4.7699999999999996</v>
      </c>
      <c r="TZ38" s="108">
        <f>TW38/TX4</f>
        <v>21823524.580174927</v>
      </c>
      <c r="UB38" s="98" t="s">
        <v>36</v>
      </c>
      <c r="UC38" s="105">
        <v>150921129.19999999</v>
      </c>
      <c r="UD38" s="105">
        <v>1383</v>
      </c>
      <c r="UE38" s="230">
        <v>0.19</v>
      </c>
      <c r="UF38" s="108">
        <f>UC38/UD4</f>
        <v>22000164.60641399</v>
      </c>
    </row>
    <row r="39" spans="1:553" x14ac:dyDescent="0.25">
      <c r="A39" s="76" t="s">
        <v>251</v>
      </c>
      <c r="B39" s="77" t="s">
        <v>6</v>
      </c>
      <c r="C39" s="76" t="s">
        <v>20</v>
      </c>
      <c r="D39" s="78" t="s">
        <v>36</v>
      </c>
      <c r="E39" s="79">
        <v>58795900</v>
      </c>
      <c r="F39" s="79">
        <v>1644</v>
      </c>
      <c r="G39" s="110">
        <v>8.92</v>
      </c>
      <c r="H39" s="216">
        <f t="shared" si="267"/>
        <v>8435566.7144906744</v>
      </c>
      <c r="I39" s="80" t="s">
        <v>36</v>
      </c>
      <c r="J39" s="217">
        <v>209825075</v>
      </c>
      <c r="K39" s="82">
        <v>2384</v>
      </c>
      <c r="L39" s="232">
        <v>0.44</v>
      </c>
      <c r="M39" s="218">
        <f t="shared" si="265"/>
        <v>30104027.977044478</v>
      </c>
      <c r="N39" s="84" t="s">
        <v>36</v>
      </c>
      <c r="O39" s="123">
        <v>202532608</v>
      </c>
      <c r="P39" s="123">
        <v>2388</v>
      </c>
      <c r="Q39" s="85">
        <f t="shared" si="268"/>
        <v>29057762.98421808</v>
      </c>
      <c r="R39" s="86"/>
      <c r="S39" s="89" t="s">
        <v>36</v>
      </c>
      <c r="T39" s="88">
        <v>213935095</v>
      </c>
      <c r="U39" s="94">
        <v>2284</v>
      </c>
      <c r="V39" s="97">
        <f t="shared" si="266"/>
        <v>30693700.86083214</v>
      </c>
      <c r="W39" s="86"/>
      <c r="X39" s="89" t="s">
        <v>36</v>
      </c>
      <c r="Y39" s="88">
        <v>171526577</v>
      </c>
      <c r="Z39" s="88">
        <v>2050</v>
      </c>
      <c r="AA39" s="93">
        <f t="shared" si="269"/>
        <v>24609264.992826398</v>
      </c>
      <c r="AB39" s="86"/>
      <c r="AC39" s="89" t="s">
        <v>36</v>
      </c>
      <c r="AD39" s="88">
        <v>149874070</v>
      </c>
      <c r="AE39" s="88">
        <v>1915</v>
      </c>
      <c r="AF39" s="93">
        <f t="shared" si="270"/>
        <v>21595687.319884725</v>
      </c>
      <c r="AG39" s="86"/>
      <c r="AH39" s="90" t="s">
        <v>36</v>
      </c>
      <c r="AI39" s="88">
        <v>149323821</v>
      </c>
      <c r="AJ39" s="88">
        <v>1906</v>
      </c>
      <c r="AK39" s="220">
        <f t="shared" si="271"/>
        <v>21485441.870503597</v>
      </c>
      <c r="AL39" s="86"/>
      <c r="AM39" s="89" t="s">
        <v>36</v>
      </c>
      <c r="AN39" s="88">
        <v>141798221</v>
      </c>
      <c r="AO39" s="88">
        <v>1885</v>
      </c>
      <c r="AP39" s="91">
        <v>1.02</v>
      </c>
      <c r="AQ39" s="93">
        <f t="shared" si="272"/>
        <v>20432020.317002881</v>
      </c>
      <c r="AR39" s="88"/>
      <c r="AS39" s="89" t="s">
        <v>36</v>
      </c>
      <c r="AT39" s="88">
        <v>135105996</v>
      </c>
      <c r="AU39" s="88">
        <v>1846</v>
      </c>
      <c r="AV39" s="221">
        <v>0.81</v>
      </c>
      <c r="AW39" s="97">
        <f t="shared" si="273"/>
        <v>19467722.766570605</v>
      </c>
      <c r="AX39" s="89" t="s">
        <v>36</v>
      </c>
      <c r="AY39" s="88">
        <v>133428848</v>
      </c>
      <c r="AZ39" s="88">
        <v>1811</v>
      </c>
      <c r="BA39" s="94">
        <v>1.43</v>
      </c>
      <c r="BB39" s="220">
        <f t="shared" si="274"/>
        <v>19281625.433526013</v>
      </c>
      <c r="BC39" s="89" t="s">
        <v>36</v>
      </c>
      <c r="BD39" s="88">
        <v>144617130.12</v>
      </c>
      <c r="BE39" s="94">
        <v>1816</v>
      </c>
      <c r="BF39" s="113">
        <v>1.51</v>
      </c>
      <c r="BG39" s="97">
        <f t="shared" si="275"/>
        <v>20959004.365217391</v>
      </c>
      <c r="BH39" s="98" t="s">
        <v>36</v>
      </c>
      <c r="BI39" s="99">
        <v>140499482.80000001</v>
      </c>
      <c r="BJ39" s="99">
        <v>1754</v>
      </c>
      <c r="BK39" s="100">
        <v>1.8</v>
      </c>
      <c r="BL39" s="223">
        <f t="shared" si="276"/>
        <v>20391797.213352688</v>
      </c>
      <c r="BM39" s="224" t="s">
        <v>36</v>
      </c>
      <c r="BN39" s="99">
        <v>154568464</v>
      </c>
      <c r="BO39" s="99">
        <v>1743</v>
      </c>
      <c r="BP39" s="106">
        <v>0.18</v>
      </c>
      <c r="BQ39" s="104">
        <f t="shared" si="277"/>
        <v>22433739.332365748</v>
      </c>
      <c r="BR39" s="224" t="s">
        <v>36</v>
      </c>
      <c r="BS39" s="99">
        <v>144028959</v>
      </c>
      <c r="BT39" s="99">
        <v>1719</v>
      </c>
      <c r="BU39" s="106">
        <v>3.63</v>
      </c>
      <c r="BV39" s="104">
        <f t="shared" si="278"/>
        <v>20934441.715116281</v>
      </c>
      <c r="BW39" s="98" t="s">
        <v>36</v>
      </c>
      <c r="BX39" s="105">
        <v>146628549</v>
      </c>
      <c r="BY39" s="105">
        <v>1707</v>
      </c>
      <c r="BZ39" s="106">
        <v>1.01</v>
      </c>
      <c r="CA39" s="104">
        <f t="shared" si="279"/>
        <v>21343311.353711791</v>
      </c>
      <c r="CB39" s="98" t="s">
        <v>36</v>
      </c>
      <c r="CC39" s="99">
        <v>158337400</v>
      </c>
      <c r="CD39" s="99">
        <v>1676</v>
      </c>
      <c r="CE39" s="106">
        <v>1.69</v>
      </c>
      <c r="CF39" s="104">
        <f t="shared" si="280"/>
        <v>23047656.477438137</v>
      </c>
      <c r="CG39" s="98" t="s">
        <v>36</v>
      </c>
      <c r="CH39" s="99">
        <v>145698192</v>
      </c>
      <c r="CI39" s="99">
        <v>1643</v>
      </c>
      <c r="CJ39" s="106">
        <v>1.59</v>
      </c>
      <c r="CK39" s="105">
        <f t="shared" si="281"/>
        <v>21207888.209606986</v>
      </c>
      <c r="CL39" s="98" t="s">
        <v>36</v>
      </c>
      <c r="CM39" s="105">
        <v>163204807</v>
      </c>
      <c r="CN39" s="105">
        <v>1634</v>
      </c>
      <c r="CO39" s="106">
        <v>1.47</v>
      </c>
      <c r="CP39" s="104">
        <f t="shared" si="282"/>
        <v>23756158.224163026</v>
      </c>
      <c r="CQ39" s="98" t="s">
        <v>36</v>
      </c>
      <c r="CR39" s="99">
        <v>202625204</v>
      </c>
      <c r="CS39" s="99">
        <v>1653</v>
      </c>
      <c r="CT39" s="106">
        <v>1.67</v>
      </c>
      <c r="CU39" s="104">
        <f t="shared" si="283"/>
        <v>29537201.749271136</v>
      </c>
      <c r="CV39" s="1" t="s">
        <v>36</v>
      </c>
      <c r="CW39" s="107">
        <v>226768606</v>
      </c>
      <c r="CX39" s="1">
        <v>1685</v>
      </c>
      <c r="CY39" s="1">
        <v>1.69</v>
      </c>
      <c r="CZ39" s="104">
        <f t="shared" si="284"/>
        <v>33056648.104956266</v>
      </c>
      <c r="DA39" s="105"/>
      <c r="DB39" s="1" t="s">
        <v>36</v>
      </c>
      <c r="DC39" s="107">
        <v>213633674</v>
      </c>
      <c r="DD39" s="1">
        <v>1669</v>
      </c>
      <c r="DE39" s="1">
        <v>1.77</v>
      </c>
      <c r="DF39" s="104">
        <f t="shared" si="285"/>
        <v>31141934.985422738</v>
      </c>
      <c r="DG39" s="1" t="s">
        <v>36</v>
      </c>
      <c r="DH39" s="107">
        <v>214557202</v>
      </c>
      <c r="DI39" s="8">
        <v>1671</v>
      </c>
      <c r="DJ39" s="1">
        <v>1.74</v>
      </c>
      <c r="DK39" s="104">
        <f t="shared" si="286"/>
        <v>31276560.058309037</v>
      </c>
      <c r="DL39" s="1" t="s">
        <v>36</v>
      </c>
      <c r="DM39" s="107">
        <v>210954284</v>
      </c>
      <c r="DN39" s="8">
        <v>1665</v>
      </c>
      <c r="DO39" s="1">
        <v>2.0699999999999998</v>
      </c>
      <c r="DP39" s="104">
        <f t="shared" si="287"/>
        <v>30751353.352769677</v>
      </c>
      <c r="DQ39" s="1" t="s">
        <v>36</v>
      </c>
      <c r="DR39" s="107">
        <v>196054203</v>
      </c>
      <c r="DS39" s="8">
        <v>1653</v>
      </c>
      <c r="DT39" s="1">
        <v>2.14</v>
      </c>
      <c r="DU39" s="104">
        <f t="shared" si="288"/>
        <v>28579329.883381922</v>
      </c>
      <c r="DV39" s="1" t="s">
        <v>36</v>
      </c>
      <c r="DW39" s="107">
        <v>207166960</v>
      </c>
      <c r="DX39" s="8">
        <v>1669</v>
      </c>
      <c r="DY39" s="1">
        <v>1.21</v>
      </c>
      <c r="DZ39" s="104">
        <f t="shared" si="289"/>
        <v>30199265.306122448</v>
      </c>
      <c r="EA39" s="1" t="s">
        <v>36</v>
      </c>
      <c r="EB39" s="107">
        <v>206942658</v>
      </c>
      <c r="EC39" s="8">
        <v>1645</v>
      </c>
      <c r="ED39" s="1">
        <v>2.48</v>
      </c>
      <c r="EE39" s="104">
        <f t="shared" si="290"/>
        <v>30166568.221574344</v>
      </c>
      <c r="EF39" s="1" t="s">
        <v>36</v>
      </c>
      <c r="EG39" s="107">
        <v>210483145</v>
      </c>
      <c r="EH39" s="8">
        <v>1630</v>
      </c>
      <c r="EI39" s="1">
        <v>1.44</v>
      </c>
      <c r="EJ39" s="104">
        <f t="shared" si="291"/>
        <v>30682674.198250726</v>
      </c>
      <c r="EK39" s="1" t="s">
        <v>36</v>
      </c>
      <c r="EL39" s="107">
        <v>190929199</v>
      </c>
      <c r="EM39" s="8">
        <v>1604</v>
      </c>
      <c r="EN39" s="1">
        <v>1.67</v>
      </c>
      <c r="EO39" s="104">
        <f t="shared" si="292"/>
        <v>27832244.752186589</v>
      </c>
      <c r="EP39" s="1" t="s">
        <v>36</v>
      </c>
      <c r="EQ39" s="107">
        <v>188618395</v>
      </c>
      <c r="ER39" s="8">
        <v>1599</v>
      </c>
      <c r="ES39" s="1">
        <v>2.68</v>
      </c>
      <c r="ET39" s="104">
        <f t="shared" si="293"/>
        <v>27495392.857142854</v>
      </c>
      <c r="EV39" s="98" t="s">
        <v>36</v>
      </c>
      <c r="EW39" s="105">
        <v>172290241</v>
      </c>
      <c r="EX39" s="225">
        <v>1598</v>
      </c>
      <c r="EY39" s="100">
        <v>1.77</v>
      </c>
      <c r="EZ39" s="104">
        <f t="shared" si="294"/>
        <v>25115195.48104956</v>
      </c>
      <c r="FB39" s="98" t="s">
        <v>36</v>
      </c>
      <c r="FC39" s="105">
        <v>172163406</v>
      </c>
      <c r="FD39" s="225">
        <v>1594</v>
      </c>
      <c r="FE39" s="100">
        <v>2.29</v>
      </c>
      <c r="FF39" s="104">
        <f t="shared" si="295"/>
        <v>25096706.413994167</v>
      </c>
      <c r="FH39" s="98" t="s">
        <v>36</v>
      </c>
      <c r="FI39" s="105">
        <v>191495215</v>
      </c>
      <c r="FJ39" s="225">
        <v>1596</v>
      </c>
      <c r="FK39" s="100">
        <v>1.41</v>
      </c>
      <c r="FL39" s="104">
        <f t="shared" si="296"/>
        <v>27914754.373177841</v>
      </c>
      <c r="FN39" s="98" t="s">
        <v>36</v>
      </c>
      <c r="FO39" s="105">
        <v>200414229</v>
      </c>
      <c r="FP39" s="225">
        <v>1592</v>
      </c>
      <c r="FQ39" s="100">
        <v>1.62</v>
      </c>
      <c r="FR39" s="104">
        <f t="shared" si="297"/>
        <v>29214902.186588921</v>
      </c>
      <c r="FT39" s="98" t="s">
        <v>36</v>
      </c>
      <c r="FU39" s="105">
        <v>216238156</v>
      </c>
      <c r="FV39" s="225">
        <v>1582</v>
      </c>
      <c r="FW39" s="226">
        <v>1.58</v>
      </c>
      <c r="FX39" s="104">
        <f t="shared" si="298"/>
        <v>31521597.084548105</v>
      </c>
      <c r="FZ39" s="98" t="s">
        <v>36</v>
      </c>
      <c r="GA39" s="105">
        <v>224475165</v>
      </c>
      <c r="GB39" s="225">
        <v>1560</v>
      </c>
      <c r="GC39" s="226">
        <v>1.55</v>
      </c>
      <c r="GD39" s="104">
        <f t="shared" si="299"/>
        <v>32722327.259475216</v>
      </c>
      <c r="GF39" s="98" t="s">
        <v>36</v>
      </c>
      <c r="GG39" s="105">
        <v>213062270</v>
      </c>
      <c r="GH39" s="225">
        <v>1553</v>
      </c>
      <c r="GI39" s="226">
        <v>1.97</v>
      </c>
      <c r="GJ39" s="104">
        <f t="shared" si="300"/>
        <v>31058639.941690959</v>
      </c>
      <c r="GL39" s="98" t="s">
        <v>36</v>
      </c>
      <c r="GM39" s="105">
        <v>216450500</v>
      </c>
      <c r="GN39" s="225">
        <v>1540</v>
      </c>
      <c r="GO39" s="226">
        <v>2.2599999999999998</v>
      </c>
      <c r="GP39" s="104">
        <f t="shared" si="301"/>
        <v>31552551.020408161</v>
      </c>
      <c r="GR39" s="98" t="s">
        <v>36</v>
      </c>
      <c r="GS39" s="105">
        <v>205473080</v>
      </c>
      <c r="GT39" s="225">
        <v>1534</v>
      </c>
      <c r="GU39" s="226">
        <v>1.01</v>
      </c>
      <c r="GV39" s="104">
        <f t="shared" si="302"/>
        <v>29952344.023323614</v>
      </c>
      <c r="GX39" s="98" t="s">
        <v>36</v>
      </c>
      <c r="GY39" s="105">
        <v>211112801</v>
      </c>
      <c r="GZ39" s="225">
        <v>1530</v>
      </c>
      <c r="HA39" s="226">
        <v>2.2200000000000002</v>
      </c>
      <c r="HB39" s="108">
        <f t="shared" si="303"/>
        <v>30774460.787172012</v>
      </c>
      <c r="HD39" s="98" t="s">
        <v>36</v>
      </c>
      <c r="HE39" s="105">
        <v>212429853.25</v>
      </c>
      <c r="HF39" s="225">
        <v>1533</v>
      </c>
      <c r="HG39" s="226">
        <v>2.36</v>
      </c>
      <c r="HH39" s="108">
        <f t="shared" si="304"/>
        <v>30966450.911078718</v>
      </c>
      <c r="HJ39" s="98" t="s">
        <v>36</v>
      </c>
      <c r="HK39" s="105">
        <v>214009273</v>
      </c>
      <c r="HL39" s="225">
        <v>1552</v>
      </c>
      <c r="HM39" s="226">
        <v>2.57</v>
      </c>
      <c r="HN39" s="108">
        <f t="shared" si="305"/>
        <v>31196687.026239067</v>
      </c>
      <c r="HP39" s="98" t="s">
        <v>36</v>
      </c>
      <c r="HQ39" s="105">
        <v>215455471</v>
      </c>
      <c r="HR39" s="225">
        <v>1593</v>
      </c>
      <c r="HS39" s="226">
        <v>2.5099999999999998</v>
      </c>
      <c r="HT39" s="108">
        <f t="shared" si="306"/>
        <v>31407503.061224487</v>
      </c>
      <c r="HV39" s="98" t="s">
        <v>36</v>
      </c>
      <c r="HW39" s="105">
        <v>206105098</v>
      </c>
      <c r="HX39" s="225">
        <v>1623</v>
      </c>
      <c r="HY39" s="226">
        <v>4.8499999999999996</v>
      </c>
      <c r="HZ39" s="108">
        <f t="shared" si="307"/>
        <v>30044474.927113701</v>
      </c>
      <c r="IB39" s="98" t="s">
        <v>36</v>
      </c>
      <c r="IC39" s="105">
        <v>217041374</v>
      </c>
      <c r="ID39" s="225">
        <v>1626</v>
      </c>
      <c r="IE39" s="226">
        <v>3.13</v>
      </c>
      <c r="IF39" s="108">
        <f t="shared" si="308"/>
        <v>31638684.256559767</v>
      </c>
      <c r="IH39" s="98" t="s">
        <v>36</v>
      </c>
      <c r="II39" s="105">
        <v>226725721</v>
      </c>
      <c r="IJ39" s="225">
        <v>1615</v>
      </c>
      <c r="IK39" s="226">
        <v>2.89</v>
      </c>
      <c r="IL39" s="108">
        <f t="shared" si="309"/>
        <v>33050396.64723032</v>
      </c>
      <c r="IN39" s="98" t="s">
        <v>36</v>
      </c>
      <c r="IO39" s="105">
        <v>208982790</v>
      </c>
      <c r="IP39" s="225">
        <v>1617</v>
      </c>
      <c r="IQ39" s="226">
        <v>4.82</v>
      </c>
      <c r="IR39" s="108">
        <f t="shared" si="310"/>
        <v>30463963.556851309</v>
      </c>
      <c r="IT39" s="98" t="s">
        <v>36</v>
      </c>
      <c r="IU39" s="105">
        <v>204320274</v>
      </c>
      <c r="IV39" s="225">
        <v>1617</v>
      </c>
      <c r="IW39" s="226">
        <v>2.66</v>
      </c>
      <c r="IX39" s="108">
        <f t="shared" si="311"/>
        <v>29784296.501457725</v>
      </c>
      <c r="IZ39" s="98" t="s">
        <v>36</v>
      </c>
      <c r="JA39" s="105">
        <v>220671210</v>
      </c>
      <c r="JB39" s="225">
        <v>1611</v>
      </c>
      <c r="JC39" s="226">
        <v>3.77</v>
      </c>
      <c r="JD39" s="108">
        <f t="shared" si="312"/>
        <v>32167814.868804663</v>
      </c>
      <c r="JF39" s="98" t="s">
        <v>36</v>
      </c>
      <c r="JG39" s="105">
        <v>218555210</v>
      </c>
      <c r="JH39" s="225">
        <v>1610</v>
      </c>
      <c r="JI39" s="226">
        <v>2.46</v>
      </c>
      <c r="JJ39" s="108">
        <f t="shared" si="313"/>
        <v>31859360.058309037</v>
      </c>
      <c r="JL39" s="98" t="s">
        <v>36</v>
      </c>
      <c r="JM39" s="105">
        <v>220215733</v>
      </c>
      <c r="JN39" s="225">
        <v>1600</v>
      </c>
      <c r="JO39" s="226">
        <v>2.41</v>
      </c>
      <c r="JP39" s="108">
        <f t="shared" si="314"/>
        <v>32101418.80466472</v>
      </c>
      <c r="JR39" s="98" t="s">
        <v>36</v>
      </c>
      <c r="JS39" s="105">
        <v>216787534</v>
      </c>
      <c r="JT39" s="225">
        <v>1609</v>
      </c>
      <c r="JU39" s="226">
        <v>2.99</v>
      </c>
      <c r="JV39" s="108">
        <f t="shared" si="315"/>
        <v>31601681.341107871</v>
      </c>
      <c r="JX39" s="98" t="s">
        <v>36</v>
      </c>
      <c r="JY39" s="105">
        <v>215942361</v>
      </c>
      <c r="JZ39" s="225">
        <v>1621</v>
      </c>
      <c r="KA39" s="226">
        <v>2.3199999999999998</v>
      </c>
      <c r="KB39" s="108">
        <f t="shared" si="316"/>
        <v>31478478.279883381</v>
      </c>
      <c r="KD39" s="98" t="s">
        <v>36</v>
      </c>
      <c r="KE39" s="105">
        <v>193883339</v>
      </c>
      <c r="KF39" s="225">
        <v>1630</v>
      </c>
      <c r="KG39" s="226">
        <v>4.08</v>
      </c>
      <c r="KH39" s="108">
        <f t="shared" si="317"/>
        <v>28262877.405247811</v>
      </c>
      <c r="KJ39" s="98" t="s">
        <v>36</v>
      </c>
      <c r="KK39" s="105">
        <v>219350003</v>
      </c>
      <c r="KL39" s="225">
        <v>1658</v>
      </c>
      <c r="KM39" s="226">
        <v>3.07</v>
      </c>
      <c r="KN39" s="108">
        <f t="shared" si="318"/>
        <v>31975219.09620991</v>
      </c>
      <c r="KP39" s="98" t="s">
        <v>36</v>
      </c>
      <c r="KQ39" s="105">
        <v>218419247</v>
      </c>
      <c r="KR39" s="225">
        <v>1687</v>
      </c>
      <c r="KS39" s="226">
        <v>3.5</v>
      </c>
      <c r="KT39" s="108">
        <f t="shared" si="319"/>
        <v>31839540.379008744</v>
      </c>
      <c r="KV39" s="98" t="s">
        <v>36</v>
      </c>
      <c r="KW39" s="105">
        <v>225804846</v>
      </c>
      <c r="KX39" s="225">
        <v>1709</v>
      </c>
      <c r="KY39" s="226">
        <v>2.98</v>
      </c>
      <c r="KZ39" s="109">
        <f t="shared" si="320"/>
        <v>32916158.309037898</v>
      </c>
      <c r="LB39" s="98" t="s">
        <v>36</v>
      </c>
      <c r="LC39" s="105">
        <v>227759564</v>
      </c>
      <c r="LD39" s="225">
        <v>1734</v>
      </c>
      <c r="LE39" s="226">
        <v>3.66</v>
      </c>
      <c r="LF39" s="108">
        <f t="shared" si="326"/>
        <v>33201102.623906706</v>
      </c>
      <c r="LH39" s="98" t="s">
        <v>36</v>
      </c>
      <c r="LI39" s="105">
        <v>241392359</v>
      </c>
      <c r="LJ39" s="225">
        <v>1738</v>
      </c>
      <c r="LK39" s="226">
        <v>4.4400000000000004</v>
      </c>
      <c r="LL39" s="108">
        <f t="shared" si="321"/>
        <v>35188390.524781339</v>
      </c>
      <c r="LN39" s="98" t="s">
        <v>36</v>
      </c>
      <c r="LO39" s="105">
        <v>234542560</v>
      </c>
      <c r="LP39" s="225">
        <v>1751</v>
      </c>
      <c r="LQ39" s="226">
        <v>2.62</v>
      </c>
      <c r="LR39" s="108">
        <f t="shared" si="322"/>
        <v>34189877.551020406</v>
      </c>
      <c r="LT39" s="98" t="s">
        <v>36</v>
      </c>
      <c r="LU39" s="105">
        <v>233315540</v>
      </c>
      <c r="LV39" s="225">
        <v>1764</v>
      </c>
      <c r="LW39" s="226">
        <v>2.98</v>
      </c>
      <c r="LX39" s="108">
        <f>LU39/$LV$4</f>
        <v>34011011.661807582</v>
      </c>
      <c r="LZ39" s="98" t="s">
        <v>36</v>
      </c>
      <c r="MA39" s="105">
        <v>249422704</v>
      </c>
      <c r="MB39" s="225">
        <v>1791</v>
      </c>
      <c r="MC39" s="226">
        <v>2.67</v>
      </c>
      <c r="MD39" s="108">
        <f t="shared" si="325"/>
        <v>36358994.752186589</v>
      </c>
      <c r="MF39" s="98" t="s">
        <v>36</v>
      </c>
      <c r="MG39" s="105">
        <v>270880670</v>
      </c>
      <c r="MH39" s="225">
        <v>1809</v>
      </c>
      <c r="MI39" s="226">
        <v>2.41</v>
      </c>
      <c r="MJ39" s="108">
        <f t="shared" si="324"/>
        <v>39486978.134110786</v>
      </c>
      <c r="ML39" s="98" t="s">
        <v>36</v>
      </c>
      <c r="MM39" s="105">
        <v>262855347</v>
      </c>
      <c r="MN39" s="225">
        <v>1839</v>
      </c>
      <c r="MO39" s="226">
        <v>3.53</v>
      </c>
      <c r="MP39" s="108">
        <f>MM39/MN4</f>
        <v>38317105.976676382</v>
      </c>
      <c r="MR39" s="98" t="s">
        <v>36</v>
      </c>
      <c r="MS39" s="105">
        <v>255808030</v>
      </c>
      <c r="MT39" s="225">
        <v>1853</v>
      </c>
      <c r="MU39" s="226">
        <v>3.81</v>
      </c>
      <c r="MV39" s="108">
        <f>MS39/MT4</f>
        <v>37289800.29154519</v>
      </c>
      <c r="MX39" s="98" t="s">
        <v>36</v>
      </c>
      <c r="MY39" s="105">
        <v>253599163</v>
      </c>
      <c r="MZ39" s="225">
        <v>1853</v>
      </c>
      <c r="NA39" s="226">
        <v>2.2400000000000002</v>
      </c>
      <c r="NB39" s="108">
        <f>MY39/MZ4</f>
        <v>36967808.017492712</v>
      </c>
      <c r="ND39" s="98" t="s">
        <v>36</v>
      </c>
      <c r="NE39" s="105">
        <v>254405444</v>
      </c>
      <c r="NF39" s="225">
        <v>1853</v>
      </c>
      <c r="NG39" s="226">
        <v>2.42</v>
      </c>
      <c r="NH39" s="108">
        <f>NE39/NF4</f>
        <v>37085341.690962099</v>
      </c>
      <c r="NJ39" s="98" t="s">
        <v>36</v>
      </c>
      <c r="NK39" s="105">
        <v>250321054</v>
      </c>
      <c r="NL39" s="225">
        <v>1889</v>
      </c>
      <c r="NM39" s="234">
        <v>2</v>
      </c>
      <c r="NN39" s="108">
        <f>NK39/NL4</f>
        <v>36489949.562682211</v>
      </c>
      <c r="NP39" s="98" t="s">
        <v>36</v>
      </c>
      <c r="NQ39" s="105">
        <v>227439014</v>
      </c>
      <c r="NR39" s="225">
        <v>1930</v>
      </c>
      <c r="NS39" s="234">
        <v>1.9</v>
      </c>
      <c r="NT39" s="108">
        <f>NQ39/NR4</f>
        <v>33154375.218658891</v>
      </c>
      <c r="NV39" s="98" t="s">
        <v>36</v>
      </c>
      <c r="NW39" s="105">
        <v>226052616</v>
      </c>
      <c r="NX39" s="105">
        <v>1941</v>
      </c>
      <c r="NY39" s="234">
        <v>2.04</v>
      </c>
      <c r="NZ39" s="108">
        <f>NW39/NX4</f>
        <v>32952276.38483965</v>
      </c>
      <c r="OB39" s="98" t="s">
        <v>36</v>
      </c>
      <c r="OC39" s="105">
        <v>228633320</v>
      </c>
      <c r="OD39" s="105">
        <v>1961</v>
      </c>
      <c r="OE39" s="234">
        <v>2.25</v>
      </c>
      <c r="OF39" s="108">
        <f>OC39/OD4</f>
        <v>33328472.303206995</v>
      </c>
      <c r="OH39" s="98" t="s">
        <v>36</v>
      </c>
      <c r="OI39" s="105">
        <v>278646226</v>
      </c>
      <c r="OJ39" s="105">
        <v>1983</v>
      </c>
      <c r="OK39" s="234">
        <v>2.0499999999999998</v>
      </c>
      <c r="OL39" s="108">
        <f>OI39/OJ4</f>
        <v>40618983.381924197</v>
      </c>
      <c r="ON39" s="98" t="s">
        <v>36</v>
      </c>
      <c r="OO39" s="105">
        <v>271835028</v>
      </c>
      <c r="OP39" s="105">
        <v>1995</v>
      </c>
      <c r="OQ39" s="234">
        <v>0.75</v>
      </c>
      <c r="OR39" s="108">
        <f>OO39/OP4</f>
        <v>39626097.376093291</v>
      </c>
      <c r="OT39" s="98" t="s">
        <v>36</v>
      </c>
      <c r="OU39" s="105">
        <v>279006456</v>
      </c>
      <c r="OV39" s="105">
        <v>2001</v>
      </c>
      <c r="OW39" s="234">
        <v>3.11</v>
      </c>
      <c r="OX39" s="108">
        <f>OU39/OV4</f>
        <v>40671495.043731779</v>
      </c>
      <c r="OZ39" s="98" t="s">
        <v>36</v>
      </c>
      <c r="PA39" s="105">
        <v>273988798</v>
      </c>
      <c r="PB39" s="105">
        <v>2009</v>
      </c>
      <c r="PC39" s="234">
        <v>1.61</v>
      </c>
      <c r="PD39" s="108">
        <f>PA39/PB4</f>
        <v>39940058.017492712</v>
      </c>
      <c r="PF39" s="98" t="s">
        <v>36</v>
      </c>
      <c r="PG39" s="105">
        <v>276463893</v>
      </c>
      <c r="PH39" s="105">
        <v>2014</v>
      </c>
      <c r="PI39" s="234">
        <v>1.86</v>
      </c>
      <c r="PJ39" s="108">
        <f>PG39/PH4</f>
        <v>40300859.037900873</v>
      </c>
      <c r="PL39" s="98" t="s">
        <v>36</v>
      </c>
      <c r="PM39" s="105">
        <v>269927524</v>
      </c>
      <c r="PN39" s="105">
        <v>2039</v>
      </c>
      <c r="PO39" s="234">
        <v>1.92</v>
      </c>
      <c r="PP39" s="108">
        <f>PM39/PN4</f>
        <v>39348035.568513118</v>
      </c>
      <c r="PR39" s="98" t="s">
        <v>36</v>
      </c>
      <c r="PS39" s="105">
        <v>258801641</v>
      </c>
      <c r="PT39" s="105">
        <v>2052</v>
      </c>
      <c r="PU39" s="234">
        <v>2.41</v>
      </c>
      <c r="PV39" s="108">
        <f>PS39/PT4</f>
        <v>37726186.734693877</v>
      </c>
      <c r="PX39" s="98" t="s">
        <v>36</v>
      </c>
      <c r="PY39" s="105">
        <v>243855872</v>
      </c>
      <c r="PZ39" s="105">
        <v>2061</v>
      </c>
      <c r="QA39" s="234">
        <v>1.69</v>
      </c>
      <c r="QB39" s="108">
        <f>PY39/PZ4</f>
        <v>35547503.206997082</v>
      </c>
      <c r="QD39" s="98" t="s">
        <v>36</v>
      </c>
      <c r="QE39" s="105">
        <v>235818717</v>
      </c>
      <c r="QF39" s="105">
        <v>2068</v>
      </c>
      <c r="QG39" s="234">
        <v>2.61</v>
      </c>
      <c r="QH39" s="108">
        <f>QE39/QF4</f>
        <v>34375906.268221572</v>
      </c>
      <c r="QJ39" s="98" t="s">
        <v>36</v>
      </c>
      <c r="QK39" s="105">
        <v>260927061</v>
      </c>
      <c r="QL39" s="105">
        <v>2091</v>
      </c>
      <c r="QM39" s="234">
        <v>1.7</v>
      </c>
      <c r="QN39" s="108">
        <f>QK39/QL4</f>
        <v>38036014.723032065</v>
      </c>
      <c r="QP39" s="98" t="s">
        <v>36</v>
      </c>
      <c r="QQ39" s="105">
        <v>274658986</v>
      </c>
      <c r="QR39" s="105">
        <v>2095</v>
      </c>
      <c r="QS39" s="234">
        <v>2.12</v>
      </c>
      <c r="QT39" s="108">
        <f>QQ39/QR4</f>
        <v>40037753.06122449</v>
      </c>
      <c r="QV39" s="98" t="s">
        <v>36</v>
      </c>
      <c r="QW39" s="105">
        <v>297765703</v>
      </c>
      <c r="QX39" s="105">
        <v>2089</v>
      </c>
      <c r="QY39" s="234">
        <v>1.1299999999999999</v>
      </c>
      <c r="QZ39" s="108">
        <f>QW39/QX4</f>
        <v>43406079.154518947</v>
      </c>
      <c r="RB39" s="98" t="s">
        <v>36</v>
      </c>
      <c r="RC39" s="105">
        <v>297037977</v>
      </c>
      <c r="RD39" s="105">
        <v>2083</v>
      </c>
      <c r="RE39" s="234">
        <v>1.93</v>
      </c>
      <c r="RF39" s="108">
        <f>RC39/RD4</f>
        <v>43299996.64723032</v>
      </c>
      <c r="RH39" s="98" t="s">
        <v>36</v>
      </c>
      <c r="RI39" s="105">
        <v>239852878</v>
      </c>
      <c r="RJ39" s="105">
        <v>2084</v>
      </c>
      <c r="RK39" s="234">
        <v>1.31</v>
      </c>
      <c r="RL39" s="108">
        <f>RI39/RJ4</f>
        <v>34963976.384839647</v>
      </c>
      <c r="RN39" s="98" t="s">
        <v>36</v>
      </c>
      <c r="RO39" s="105">
        <v>174572291</v>
      </c>
      <c r="RP39" s="105">
        <v>2075</v>
      </c>
      <c r="RQ39" s="234">
        <v>2.74</v>
      </c>
      <c r="RR39" s="108">
        <f>RO39/RP4</f>
        <v>25447855.830903787</v>
      </c>
      <c r="RT39" s="98" t="s">
        <v>36</v>
      </c>
      <c r="RU39" s="105">
        <v>204870528</v>
      </c>
      <c r="RV39" s="105">
        <v>2067</v>
      </c>
      <c r="RW39" s="234">
        <v>0.47</v>
      </c>
      <c r="RX39" s="108">
        <f>RU39/RV4</f>
        <v>29864508.454810493</v>
      </c>
      <c r="RZ39" s="98" t="s">
        <v>36</v>
      </c>
      <c r="SA39" s="105">
        <v>162658469</v>
      </c>
      <c r="SB39" s="105">
        <v>2059</v>
      </c>
      <c r="SC39" s="234">
        <v>2.4300000000000002</v>
      </c>
      <c r="SD39" s="108">
        <f>SA39/SB4</f>
        <v>23711147.084548105</v>
      </c>
      <c r="SF39" s="98" t="s">
        <v>36</v>
      </c>
      <c r="SG39" s="105">
        <v>148752943</v>
      </c>
      <c r="SH39" s="105">
        <v>2057</v>
      </c>
      <c r="SI39" s="234">
        <v>3.46</v>
      </c>
      <c r="SJ39" s="108">
        <f>SG39/SH4</f>
        <v>21684102.478134111</v>
      </c>
      <c r="SL39" s="98" t="s">
        <v>36</v>
      </c>
      <c r="SM39" s="105">
        <v>150013011</v>
      </c>
      <c r="SN39" s="105">
        <v>2050</v>
      </c>
      <c r="SO39" s="234">
        <v>3.12</v>
      </c>
      <c r="SP39" s="108">
        <f>SM39/SN4</f>
        <v>21867785.860058308</v>
      </c>
      <c r="SR39" s="98" t="s">
        <v>36</v>
      </c>
      <c r="SS39" s="105">
        <v>143530122</v>
      </c>
      <c r="ST39" s="105">
        <v>2043</v>
      </c>
      <c r="SU39" s="234">
        <v>2.2599999999999998</v>
      </c>
      <c r="SV39" s="108">
        <f>SS39/ST4</f>
        <v>20922758.309037901</v>
      </c>
      <c r="SX39" s="98" t="s">
        <v>36</v>
      </c>
      <c r="SY39" s="105">
        <v>137876296</v>
      </c>
      <c r="SZ39" s="105">
        <v>2041</v>
      </c>
      <c r="TA39" s="234">
        <v>1.99</v>
      </c>
      <c r="TB39" s="108">
        <f>SY39/SZ4</f>
        <v>20098585.422740523</v>
      </c>
      <c r="TD39" s="98" t="s">
        <v>41</v>
      </c>
      <c r="TE39" s="105">
        <v>152042209.21000001</v>
      </c>
      <c r="TF39" s="105">
        <v>2043</v>
      </c>
      <c r="TG39" s="234">
        <v>2.82</v>
      </c>
      <c r="TH39" s="108">
        <f>TE39/TF4</f>
        <v>22163587.348396502</v>
      </c>
      <c r="TJ39" s="98" t="s">
        <v>41</v>
      </c>
      <c r="TK39" s="105">
        <v>145628010.31</v>
      </c>
      <c r="TL39" s="105">
        <v>2040</v>
      </c>
      <c r="TM39" s="234">
        <v>2.56</v>
      </c>
      <c r="TN39" s="108">
        <f>TK39/TL4</f>
        <v>21228572.931486879</v>
      </c>
      <c r="TP39" s="98" t="s">
        <v>41</v>
      </c>
      <c r="TQ39" s="105">
        <v>143947056.47999999</v>
      </c>
      <c r="TR39" s="105">
        <v>2035</v>
      </c>
      <c r="TS39" s="234">
        <v>4.7699999999999996</v>
      </c>
      <c r="TT39" s="108">
        <f>TQ39/TR4</f>
        <v>20983535.930029154</v>
      </c>
      <c r="TV39" s="98" t="s">
        <v>41</v>
      </c>
      <c r="TW39" s="105">
        <v>146054652.58000001</v>
      </c>
      <c r="TX39" s="105">
        <v>2028</v>
      </c>
      <c r="TY39" s="234">
        <v>0.82</v>
      </c>
      <c r="TZ39" s="108">
        <f>TW39/TX4</f>
        <v>21290765.682215743</v>
      </c>
      <c r="UB39" s="98" t="s">
        <v>41</v>
      </c>
      <c r="UC39" s="105">
        <v>147712128.80000001</v>
      </c>
      <c r="UD39" s="105">
        <v>2017</v>
      </c>
      <c r="UE39" s="230">
        <v>1.85</v>
      </c>
      <c r="UF39" s="108">
        <f>UC39/UD4</f>
        <v>21532380.29154519</v>
      </c>
    </row>
    <row r="40" spans="1:553" x14ac:dyDescent="0.25">
      <c r="A40" s="76" t="s">
        <v>251</v>
      </c>
      <c r="B40" s="77" t="s">
        <v>10</v>
      </c>
      <c r="C40" s="76" t="s">
        <v>21</v>
      </c>
      <c r="D40" s="78" t="s">
        <v>42</v>
      </c>
      <c r="E40" s="79">
        <v>306584257</v>
      </c>
      <c r="F40" s="79">
        <v>2950</v>
      </c>
      <c r="G40" s="110">
        <v>9.82</v>
      </c>
      <c r="H40" s="216">
        <f t="shared" si="267"/>
        <v>43986263.558106169</v>
      </c>
      <c r="I40" s="80" t="s">
        <v>42</v>
      </c>
      <c r="J40" s="217">
        <v>663143977</v>
      </c>
      <c r="K40" s="231">
        <v>5165</v>
      </c>
      <c r="L40" s="83">
        <v>1.34</v>
      </c>
      <c r="M40" s="218">
        <f t="shared" si="265"/>
        <v>95142607.89096126</v>
      </c>
      <c r="N40" s="84" t="s">
        <v>42</v>
      </c>
      <c r="O40" s="123">
        <v>664381777</v>
      </c>
      <c r="P40" s="123">
        <v>5321</v>
      </c>
      <c r="Q40" s="85">
        <f t="shared" si="268"/>
        <v>95320197.560975611</v>
      </c>
      <c r="R40" s="86"/>
      <c r="S40" s="89" t="s">
        <v>42</v>
      </c>
      <c r="T40" s="88">
        <v>630690810</v>
      </c>
      <c r="U40" s="94">
        <v>5356</v>
      </c>
      <c r="V40" s="97">
        <f t="shared" si="266"/>
        <v>90486486.370157823</v>
      </c>
      <c r="W40" s="86"/>
      <c r="X40" s="89" t="s">
        <v>42</v>
      </c>
      <c r="Y40" s="88">
        <v>611662696</v>
      </c>
      <c r="Z40" s="88">
        <v>5329</v>
      </c>
      <c r="AA40" s="93">
        <f t="shared" si="269"/>
        <v>87756484.361549497</v>
      </c>
      <c r="AB40" s="86"/>
      <c r="AC40" s="89" t="s">
        <v>42</v>
      </c>
      <c r="AD40" s="88">
        <v>647249278</v>
      </c>
      <c r="AE40" s="88">
        <v>5513</v>
      </c>
      <c r="AF40" s="93">
        <f t="shared" si="270"/>
        <v>93263584.72622478</v>
      </c>
      <c r="AG40" s="86"/>
      <c r="AH40" s="90" t="s">
        <v>42</v>
      </c>
      <c r="AI40" s="88">
        <v>656164036</v>
      </c>
      <c r="AJ40" s="88">
        <v>5517</v>
      </c>
      <c r="AK40" s="220">
        <f t="shared" si="271"/>
        <v>94412091.510791361</v>
      </c>
      <c r="AL40" s="86"/>
      <c r="AM40" s="89" t="s">
        <v>42</v>
      </c>
      <c r="AN40" s="88">
        <v>629179251</v>
      </c>
      <c r="AO40" s="88">
        <v>5538</v>
      </c>
      <c r="AP40" s="91">
        <v>1.55</v>
      </c>
      <c r="AQ40" s="93">
        <f t="shared" si="272"/>
        <v>90659834.438040346</v>
      </c>
      <c r="AR40" s="88"/>
      <c r="AS40" s="89" t="s">
        <v>42</v>
      </c>
      <c r="AT40" s="88">
        <v>659486360</v>
      </c>
      <c r="AU40" s="88">
        <v>5554</v>
      </c>
      <c r="AV40" s="221">
        <v>1.22</v>
      </c>
      <c r="AW40" s="97">
        <f t="shared" si="273"/>
        <v>95026853.025936589</v>
      </c>
      <c r="AX40" s="89" t="s">
        <v>42</v>
      </c>
      <c r="AY40" s="88">
        <v>691873781</v>
      </c>
      <c r="AZ40" s="88">
        <v>5595</v>
      </c>
      <c r="BA40" s="94">
        <v>0.91</v>
      </c>
      <c r="BB40" s="220">
        <f t="shared" si="274"/>
        <v>99981760.260115609</v>
      </c>
      <c r="BC40" s="89" t="s">
        <v>42</v>
      </c>
      <c r="BD40" s="88">
        <v>714518022.48000002</v>
      </c>
      <c r="BE40" s="94">
        <v>5610</v>
      </c>
      <c r="BF40" s="113">
        <v>1.1399999999999999</v>
      </c>
      <c r="BG40" s="97">
        <f t="shared" si="275"/>
        <v>103553336.59130435</v>
      </c>
      <c r="BH40" s="98" t="s">
        <v>42</v>
      </c>
      <c r="BI40" s="99">
        <v>691581907.74000001</v>
      </c>
      <c r="BJ40" s="99">
        <v>5621</v>
      </c>
      <c r="BK40" s="100">
        <v>0.43</v>
      </c>
      <c r="BL40" s="223">
        <f t="shared" si="276"/>
        <v>100374732.61828738</v>
      </c>
      <c r="BM40" s="224" t="s">
        <v>42</v>
      </c>
      <c r="BN40" s="99">
        <v>672332029</v>
      </c>
      <c r="BO40" s="99">
        <v>5610</v>
      </c>
      <c r="BP40" s="106">
        <v>0.46</v>
      </c>
      <c r="BQ40" s="104">
        <f t="shared" si="277"/>
        <v>97580846.008708283</v>
      </c>
      <c r="BR40" s="224" t="s">
        <v>42</v>
      </c>
      <c r="BS40" s="99">
        <v>680890041</v>
      </c>
      <c r="BT40" s="99">
        <v>5629</v>
      </c>
      <c r="BU40" s="106">
        <v>0.77</v>
      </c>
      <c r="BV40" s="104">
        <f t="shared" si="278"/>
        <v>98966575.72674419</v>
      </c>
      <c r="BW40" s="98" t="s">
        <v>42</v>
      </c>
      <c r="BX40" s="105">
        <v>662205138</v>
      </c>
      <c r="BY40" s="105">
        <v>5685</v>
      </c>
      <c r="BZ40" s="106">
        <v>1.07</v>
      </c>
      <c r="CA40" s="104">
        <f t="shared" si="279"/>
        <v>96390849.781659395</v>
      </c>
      <c r="CB40" s="98" t="s">
        <v>42</v>
      </c>
      <c r="CC40" s="99">
        <v>669182790</v>
      </c>
      <c r="CD40" s="99">
        <v>5722</v>
      </c>
      <c r="CE40" s="106">
        <v>2.16</v>
      </c>
      <c r="CF40" s="104">
        <f t="shared" si="280"/>
        <v>97406519.650655016</v>
      </c>
      <c r="CG40" s="98" t="s">
        <v>42</v>
      </c>
      <c r="CH40" s="99">
        <v>670161608</v>
      </c>
      <c r="CI40" s="99">
        <v>5690</v>
      </c>
      <c r="CJ40" s="106">
        <v>1.92</v>
      </c>
      <c r="CK40" s="105">
        <f t="shared" si="281"/>
        <v>97548996.797671035</v>
      </c>
      <c r="CL40" s="98" t="s">
        <v>42</v>
      </c>
      <c r="CM40" s="105">
        <v>679717551</v>
      </c>
      <c r="CN40" s="105">
        <v>5653</v>
      </c>
      <c r="CO40" s="106">
        <v>0.67</v>
      </c>
      <c r="CP40" s="104">
        <f t="shared" si="282"/>
        <v>98939963.755458519</v>
      </c>
      <c r="CQ40" s="98" t="s">
        <v>42</v>
      </c>
      <c r="CR40" s="99">
        <v>756080023</v>
      </c>
      <c r="CS40" s="99">
        <v>5625</v>
      </c>
      <c r="CT40" s="106">
        <v>1.1100000000000001</v>
      </c>
      <c r="CU40" s="104">
        <f t="shared" si="283"/>
        <v>110215746.7930029</v>
      </c>
      <c r="CV40" s="1" t="s">
        <v>42</v>
      </c>
      <c r="CW40" s="107">
        <v>736618189.75</v>
      </c>
      <c r="CX40" s="1">
        <v>5591</v>
      </c>
      <c r="CY40" s="1">
        <v>0.34</v>
      </c>
      <c r="CZ40" s="104">
        <f t="shared" si="284"/>
        <v>107378744.86151603</v>
      </c>
      <c r="DA40" s="105"/>
      <c r="DB40" s="1" t="s">
        <v>42</v>
      </c>
      <c r="DC40" s="107">
        <v>656685173</v>
      </c>
      <c r="DD40" s="1">
        <v>5555</v>
      </c>
      <c r="DE40" s="1">
        <v>0.53</v>
      </c>
      <c r="DF40" s="104">
        <f t="shared" si="285"/>
        <v>95726701.603498533</v>
      </c>
      <c r="DG40" s="1" t="s">
        <v>42</v>
      </c>
      <c r="DH40" s="107">
        <v>663152815</v>
      </c>
      <c r="DI40" s="8">
        <v>5503</v>
      </c>
      <c r="DJ40" s="1">
        <v>0.74</v>
      </c>
      <c r="DK40" s="104">
        <f t="shared" si="286"/>
        <v>96669506.559766755</v>
      </c>
      <c r="DL40" s="1" t="s">
        <v>42</v>
      </c>
      <c r="DM40" s="107">
        <v>603497150</v>
      </c>
      <c r="DN40" s="8">
        <v>5457</v>
      </c>
      <c r="DO40" s="228">
        <v>0.6</v>
      </c>
      <c r="DP40" s="104">
        <f t="shared" si="287"/>
        <v>87973345.481049553</v>
      </c>
      <c r="DQ40" s="1" t="s">
        <v>42</v>
      </c>
      <c r="DR40" s="107">
        <v>588173412</v>
      </c>
      <c r="DS40" s="8">
        <v>5406</v>
      </c>
      <c r="DT40" s="228">
        <v>0.5</v>
      </c>
      <c r="DU40" s="104">
        <f t="shared" si="288"/>
        <v>85739564.431486875</v>
      </c>
      <c r="DV40" s="1" t="s">
        <v>42</v>
      </c>
      <c r="DW40" s="107">
        <v>600632863</v>
      </c>
      <c r="DX40" s="8">
        <v>5367</v>
      </c>
      <c r="DY40" s="228">
        <v>0.61</v>
      </c>
      <c r="DZ40" s="104">
        <f t="shared" si="289"/>
        <v>87555810.932944596</v>
      </c>
      <c r="EA40" s="1" t="s">
        <v>42</v>
      </c>
      <c r="EB40" s="107">
        <v>598551933</v>
      </c>
      <c r="EC40" s="8">
        <v>5324</v>
      </c>
      <c r="ED40" s="228">
        <v>0.05</v>
      </c>
      <c r="EE40" s="104">
        <f t="shared" si="290"/>
        <v>87252468.367346928</v>
      </c>
      <c r="EF40" s="1" t="s">
        <v>42</v>
      </c>
      <c r="EG40" s="107">
        <v>554314496</v>
      </c>
      <c r="EH40" s="8">
        <v>5261</v>
      </c>
      <c r="EI40" s="228">
        <v>0.56999999999999995</v>
      </c>
      <c r="EJ40" s="104">
        <f t="shared" si="291"/>
        <v>80803862.390670553</v>
      </c>
      <c r="EK40" s="1" t="s">
        <v>42</v>
      </c>
      <c r="EL40" s="107">
        <v>546734998</v>
      </c>
      <c r="EM40" s="8">
        <v>5213</v>
      </c>
      <c r="EN40" s="228">
        <v>0.03</v>
      </c>
      <c r="EO40" s="104">
        <f t="shared" si="292"/>
        <v>79698979.300291538</v>
      </c>
      <c r="EP40" s="1" t="s">
        <v>42</v>
      </c>
      <c r="EQ40" s="107">
        <v>540759154</v>
      </c>
      <c r="ER40" s="8">
        <v>5170</v>
      </c>
      <c r="ES40" s="228">
        <v>0.61</v>
      </c>
      <c r="ET40" s="104">
        <f t="shared" si="293"/>
        <v>78827865.014577255</v>
      </c>
      <c r="EV40" s="98" t="s">
        <v>42</v>
      </c>
      <c r="EW40" s="105">
        <v>478051728</v>
      </c>
      <c r="EX40" s="225">
        <v>5110</v>
      </c>
      <c r="EY40" s="229">
        <v>0.65</v>
      </c>
      <c r="EZ40" s="104">
        <f t="shared" si="294"/>
        <v>69686840.816326529</v>
      </c>
      <c r="FB40" s="98" t="s">
        <v>42</v>
      </c>
      <c r="FC40" s="105">
        <v>455512508</v>
      </c>
      <c r="FD40" s="225">
        <v>5062</v>
      </c>
      <c r="FE40" s="229">
        <v>0.67</v>
      </c>
      <c r="FF40" s="104">
        <f t="shared" si="295"/>
        <v>66401240.233236149</v>
      </c>
      <c r="FH40" s="98" t="s">
        <v>42</v>
      </c>
      <c r="FI40" s="105">
        <v>420536040</v>
      </c>
      <c r="FJ40" s="225">
        <v>5016</v>
      </c>
      <c r="FK40" s="229">
        <v>0.57999999999999996</v>
      </c>
      <c r="FL40" s="104">
        <f t="shared" si="296"/>
        <v>61302629.737609327</v>
      </c>
      <c r="FN40" s="98" t="s">
        <v>42</v>
      </c>
      <c r="FO40" s="105">
        <v>435778315</v>
      </c>
      <c r="FP40" s="225">
        <v>4966</v>
      </c>
      <c r="FQ40" s="229">
        <v>0.49</v>
      </c>
      <c r="FR40" s="104">
        <f t="shared" si="297"/>
        <v>63524535.714285709</v>
      </c>
      <c r="FT40" s="98" t="s">
        <v>42</v>
      </c>
      <c r="FU40" s="105">
        <v>423713727</v>
      </c>
      <c r="FV40" s="225">
        <v>4915</v>
      </c>
      <c r="FW40" s="230">
        <v>0.4</v>
      </c>
      <c r="FX40" s="104">
        <f t="shared" si="298"/>
        <v>61765849.41690962</v>
      </c>
      <c r="FZ40" s="98" t="s">
        <v>42</v>
      </c>
      <c r="GA40" s="105">
        <v>435658875</v>
      </c>
      <c r="GB40" s="225">
        <v>4870</v>
      </c>
      <c r="GC40" s="230">
        <v>0.51</v>
      </c>
      <c r="GD40" s="104">
        <f t="shared" si="299"/>
        <v>63507124.635568507</v>
      </c>
      <c r="GF40" s="98" t="s">
        <v>42</v>
      </c>
      <c r="GG40" s="105">
        <v>422775183</v>
      </c>
      <c r="GH40" s="225">
        <v>4825</v>
      </c>
      <c r="GI40" s="230">
        <v>0.66</v>
      </c>
      <c r="GJ40" s="104">
        <f t="shared" si="300"/>
        <v>61629035.422740519</v>
      </c>
      <c r="GL40" s="98" t="s">
        <v>42</v>
      </c>
      <c r="GM40" s="105">
        <v>430309335</v>
      </c>
      <c r="GN40" s="225">
        <v>4789</v>
      </c>
      <c r="GO40" s="230">
        <v>0.59</v>
      </c>
      <c r="GP40" s="104">
        <f t="shared" si="301"/>
        <v>62727308.309037901</v>
      </c>
      <c r="GR40" s="98" t="s">
        <v>42</v>
      </c>
      <c r="GS40" s="105">
        <v>405343323</v>
      </c>
      <c r="GT40" s="225">
        <v>4759</v>
      </c>
      <c r="GU40" s="230">
        <v>1.3</v>
      </c>
      <c r="GV40" s="104">
        <f t="shared" si="302"/>
        <v>59087947.959183671</v>
      </c>
      <c r="GX40" s="98" t="s">
        <v>42</v>
      </c>
      <c r="GY40" s="105">
        <v>405150284</v>
      </c>
      <c r="GZ40" s="225">
        <v>4735</v>
      </c>
      <c r="HA40" s="230">
        <v>1.54</v>
      </c>
      <c r="HB40" s="108">
        <f t="shared" si="303"/>
        <v>59059808.163265303</v>
      </c>
      <c r="HD40" s="98" t="s">
        <v>42</v>
      </c>
      <c r="HE40" s="105">
        <v>406473416.27999997</v>
      </c>
      <c r="HF40" s="225">
        <v>4699</v>
      </c>
      <c r="HG40" s="230">
        <v>0.97</v>
      </c>
      <c r="HH40" s="108">
        <f t="shared" si="304"/>
        <v>59252684.588921279</v>
      </c>
      <c r="HJ40" s="98" t="s">
        <v>42</v>
      </c>
      <c r="HK40" s="105">
        <v>404400212</v>
      </c>
      <c r="HL40" s="225">
        <v>4673</v>
      </c>
      <c r="HM40" s="230">
        <v>1.08</v>
      </c>
      <c r="HN40" s="108">
        <f t="shared" si="305"/>
        <v>58950468.221574344</v>
      </c>
      <c r="HP40" s="98" t="s">
        <v>42</v>
      </c>
      <c r="HQ40" s="105">
        <v>451182513</v>
      </c>
      <c r="HR40" s="225">
        <v>4648</v>
      </c>
      <c r="HS40" s="230">
        <v>0.93</v>
      </c>
      <c r="HT40" s="108">
        <f t="shared" si="306"/>
        <v>65770045.626822151</v>
      </c>
      <c r="HV40" s="98" t="s">
        <v>42</v>
      </c>
      <c r="HW40" s="105">
        <v>456915866</v>
      </c>
      <c r="HX40" s="225">
        <v>4644</v>
      </c>
      <c r="HY40" s="230">
        <v>1.23</v>
      </c>
      <c r="HZ40" s="108">
        <f t="shared" si="307"/>
        <v>66605811.370262384</v>
      </c>
      <c r="IB40" s="98" t="s">
        <v>42</v>
      </c>
      <c r="IC40" s="105">
        <v>404548785</v>
      </c>
      <c r="ID40" s="225">
        <v>4642</v>
      </c>
      <c r="IE40" s="230">
        <v>-0.74</v>
      </c>
      <c r="IF40" s="108">
        <f t="shared" si="308"/>
        <v>58972126.093294457</v>
      </c>
      <c r="IH40" s="98" t="s">
        <v>42</v>
      </c>
      <c r="II40" s="105">
        <v>446465646</v>
      </c>
      <c r="IJ40" s="225">
        <v>4612</v>
      </c>
      <c r="IK40" s="230">
        <v>1.27</v>
      </c>
      <c r="IL40" s="108">
        <f t="shared" si="309"/>
        <v>65082455.685131192</v>
      </c>
      <c r="IN40" s="98" t="s">
        <v>42</v>
      </c>
      <c r="IO40" s="105">
        <v>415655618</v>
      </c>
      <c r="IP40" s="225">
        <v>4592</v>
      </c>
      <c r="IQ40" s="230">
        <v>1.1499999999999999</v>
      </c>
      <c r="IR40" s="108">
        <f>IO40/$IP$4</f>
        <v>60591197.959183671</v>
      </c>
      <c r="IT40" s="98" t="s">
        <v>42</v>
      </c>
      <c r="IU40" s="105">
        <v>424053361</v>
      </c>
      <c r="IV40" s="225">
        <v>4562</v>
      </c>
      <c r="IW40" s="230">
        <v>0.9</v>
      </c>
      <c r="IX40" s="108">
        <f t="shared" si="311"/>
        <v>61815358.746355683</v>
      </c>
      <c r="IZ40" s="98" t="s">
        <v>42</v>
      </c>
      <c r="JA40" s="105">
        <v>390045598</v>
      </c>
      <c r="JB40" s="225">
        <v>4526</v>
      </c>
      <c r="JC40" s="230">
        <v>2.57</v>
      </c>
      <c r="JD40" s="108">
        <f t="shared" si="312"/>
        <v>56857958.892128274</v>
      </c>
      <c r="JF40" s="98" t="s">
        <v>42</v>
      </c>
      <c r="JG40" s="105">
        <v>376849114</v>
      </c>
      <c r="JH40" s="225">
        <v>4493</v>
      </c>
      <c r="JI40" s="230">
        <v>1.08</v>
      </c>
      <c r="JJ40" s="108">
        <f t="shared" si="313"/>
        <v>54934273.177842565</v>
      </c>
      <c r="JL40" s="98" t="s">
        <v>42</v>
      </c>
      <c r="JM40" s="105">
        <v>345218542</v>
      </c>
      <c r="JN40" s="225">
        <v>4476</v>
      </c>
      <c r="JO40" s="230">
        <v>1.1299999999999999</v>
      </c>
      <c r="JP40" s="108">
        <f t="shared" si="314"/>
        <v>50323402.623906702</v>
      </c>
      <c r="JR40" s="98" t="s">
        <v>42</v>
      </c>
      <c r="JS40" s="105">
        <v>370181812</v>
      </c>
      <c r="JT40" s="225">
        <v>4454</v>
      </c>
      <c r="JU40" s="230">
        <v>1.19</v>
      </c>
      <c r="JV40" s="108">
        <f t="shared" si="315"/>
        <v>53962363.265306123</v>
      </c>
      <c r="JX40" s="98" t="s">
        <v>42</v>
      </c>
      <c r="JY40" s="105">
        <v>390931452</v>
      </c>
      <c r="JZ40" s="225">
        <v>4434</v>
      </c>
      <c r="KA40" s="230">
        <v>1.34</v>
      </c>
      <c r="KB40" s="108">
        <f t="shared" si="316"/>
        <v>56987092.12827988</v>
      </c>
      <c r="KD40" s="98" t="s">
        <v>42</v>
      </c>
      <c r="KE40" s="105">
        <v>406168364</v>
      </c>
      <c r="KF40" s="225">
        <v>4403</v>
      </c>
      <c r="KG40" s="230">
        <v>1.9</v>
      </c>
      <c r="KH40" s="108">
        <f t="shared" si="317"/>
        <v>59208216.326530613</v>
      </c>
      <c r="KJ40" s="98" t="s">
        <v>42</v>
      </c>
      <c r="KK40" s="105">
        <v>393439584</v>
      </c>
      <c r="KL40" s="225">
        <v>4416</v>
      </c>
      <c r="KM40" s="230">
        <v>2.15</v>
      </c>
      <c r="KN40" s="108">
        <f t="shared" si="318"/>
        <v>57352709.037900873</v>
      </c>
      <c r="KP40" s="98" t="s">
        <v>42</v>
      </c>
      <c r="KQ40" s="105">
        <v>393545225</v>
      </c>
      <c r="KR40" s="225">
        <v>4401</v>
      </c>
      <c r="KS40" s="230">
        <v>4.46</v>
      </c>
      <c r="KT40" s="108">
        <f t="shared" si="319"/>
        <v>57368108.600583091</v>
      </c>
      <c r="KV40" s="98" t="s">
        <v>42</v>
      </c>
      <c r="KW40" s="105">
        <v>356581906</v>
      </c>
      <c r="KX40" s="225">
        <v>4380</v>
      </c>
      <c r="KY40" s="230">
        <v>1.39</v>
      </c>
      <c r="KZ40" s="109">
        <f t="shared" si="320"/>
        <v>51979869.679300286</v>
      </c>
      <c r="LB40" s="98" t="s">
        <v>42</v>
      </c>
      <c r="LC40" s="105">
        <v>393351054</v>
      </c>
      <c r="LD40" s="225">
        <v>4373</v>
      </c>
      <c r="LE40" s="230">
        <v>1.77</v>
      </c>
      <c r="LF40" s="108">
        <f t="shared" si="326"/>
        <v>57339803.790087461</v>
      </c>
      <c r="LH40" s="98" t="s">
        <v>42</v>
      </c>
      <c r="LI40" s="105">
        <v>425446129</v>
      </c>
      <c r="LJ40" s="225">
        <v>4355</v>
      </c>
      <c r="LK40" s="230">
        <v>1.69</v>
      </c>
      <c r="LL40" s="108">
        <f t="shared" si="321"/>
        <v>62018386.151603498</v>
      </c>
      <c r="LN40" s="98" t="s">
        <v>42</v>
      </c>
      <c r="LO40" s="105">
        <v>432561402</v>
      </c>
      <c r="LP40" s="225">
        <v>4336</v>
      </c>
      <c r="LQ40" s="230">
        <v>1.28</v>
      </c>
      <c r="LR40" s="108">
        <f t="shared" si="322"/>
        <v>63055597.959183671</v>
      </c>
      <c r="LT40" s="98" t="s">
        <v>42</v>
      </c>
      <c r="LU40" s="105">
        <v>420714151</v>
      </c>
      <c r="LV40" s="225">
        <v>4323</v>
      </c>
      <c r="LW40" s="230">
        <v>1.87</v>
      </c>
      <c r="LX40" s="108">
        <f t="shared" si="323"/>
        <v>61328593.440233231</v>
      </c>
      <c r="LZ40" s="98" t="s">
        <v>42</v>
      </c>
      <c r="MA40" s="105">
        <v>374671218</v>
      </c>
      <c r="MB40" s="225">
        <v>4319</v>
      </c>
      <c r="MC40" s="230">
        <v>1.24</v>
      </c>
      <c r="MD40" s="108">
        <f t="shared" si="325"/>
        <v>54616795.626822151</v>
      </c>
      <c r="MF40" s="98" t="s">
        <v>42</v>
      </c>
      <c r="MG40" s="105">
        <v>318120991</v>
      </c>
      <c r="MH40" s="225">
        <v>4313</v>
      </c>
      <c r="MI40" s="230">
        <v>1.06</v>
      </c>
      <c r="MJ40" s="108">
        <f t="shared" si="324"/>
        <v>46373322.303206995</v>
      </c>
      <c r="ML40" s="98" t="s">
        <v>42</v>
      </c>
      <c r="MM40" s="105">
        <v>353365520</v>
      </c>
      <c r="MN40" s="225">
        <v>4308</v>
      </c>
      <c r="MO40" s="230">
        <v>1.08</v>
      </c>
      <c r="MP40" s="108">
        <f>MM40/MN4</f>
        <v>51511008.746355683</v>
      </c>
      <c r="MR40" s="98" t="s">
        <v>42</v>
      </c>
      <c r="MS40" s="105">
        <v>356941808</v>
      </c>
      <c r="MT40" s="225">
        <v>4291</v>
      </c>
      <c r="MU40" s="230">
        <v>1.59</v>
      </c>
      <c r="MV40" s="108">
        <f>MS40/MT4</f>
        <v>52032333.527696788</v>
      </c>
      <c r="MX40" s="98" t="s">
        <v>42</v>
      </c>
      <c r="MY40" s="105">
        <v>371175028</v>
      </c>
      <c r="MZ40" s="225">
        <v>4283</v>
      </c>
      <c r="NA40" s="230">
        <v>1.59</v>
      </c>
      <c r="NB40" s="108">
        <f>MY40/MZ4</f>
        <v>54107146.93877551</v>
      </c>
      <c r="ND40" s="98" t="s">
        <v>42</v>
      </c>
      <c r="NE40" s="105">
        <v>346599327</v>
      </c>
      <c r="NF40" s="225">
        <v>4268</v>
      </c>
      <c r="NG40" s="230">
        <v>1.54</v>
      </c>
      <c r="NH40" s="108">
        <f>NE40/NF4</f>
        <v>50524683.236151598</v>
      </c>
      <c r="NJ40" s="98" t="s">
        <v>42</v>
      </c>
      <c r="NK40" s="105">
        <v>327186234</v>
      </c>
      <c r="NL40" s="225">
        <v>4258</v>
      </c>
      <c r="NM40" s="230">
        <v>1.55</v>
      </c>
      <c r="NN40" s="108">
        <f>NK40/NL4</f>
        <v>47694786.297376089</v>
      </c>
      <c r="NP40" s="98" t="s">
        <v>42</v>
      </c>
      <c r="NQ40" s="105">
        <v>308612710</v>
      </c>
      <c r="NR40" s="225">
        <v>4244</v>
      </c>
      <c r="NS40" s="230">
        <v>1.26</v>
      </c>
      <c r="NT40" s="108">
        <f>NQ40/NR4</f>
        <v>44987275.510204077</v>
      </c>
      <c r="NV40" s="98" t="s">
        <v>42</v>
      </c>
      <c r="NW40" s="105">
        <v>350427186</v>
      </c>
      <c r="NX40" s="105">
        <v>4232</v>
      </c>
      <c r="NY40" s="230">
        <v>1.1399999999999999</v>
      </c>
      <c r="NZ40" s="108">
        <f>NW40/NX4</f>
        <v>51082680.174927108</v>
      </c>
      <c r="OB40" s="98" t="s">
        <v>42</v>
      </c>
      <c r="OC40" s="105">
        <v>391219918</v>
      </c>
      <c r="OD40" s="105">
        <v>4247</v>
      </c>
      <c r="OE40" s="230">
        <v>0.9</v>
      </c>
      <c r="OF40" s="108">
        <f>OC40/OD4</f>
        <v>57029142.565597668</v>
      </c>
      <c r="OH40" s="98" t="s">
        <v>42</v>
      </c>
      <c r="OI40" s="105">
        <v>446367514</v>
      </c>
      <c r="OJ40" s="105">
        <v>4243</v>
      </c>
      <c r="OK40" s="230">
        <v>-0.5</v>
      </c>
      <c r="OL40" s="108">
        <f>OI40/OJ4</f>
        <v>65068150.728862971</v>
      </c>
      <c r="ON40" s="98" t="s">
        <v>42</v>
      </c>
      <c r="OO40" s="105">
        <v>459260808</v>
      </c>
      <c r="OP40" s="105">
        <v>4230</v>
      </c>
      <c r="OQ40" s="230">
        <v>1.33</v>
      </c>
      <c r="OR40" s="108">
        <f>OO40/OP4</f>
        <v>66947639.650145769</v>
      </c>
      <c r="OT40" s="98" t="s">
        <v>42</v>
      </c>
      <c r="OU40" s="105">
        <v>430672465</v>
      </c>
      <c r="OV40" s="105">
        <v>4221</v>
      </c>
      <c r="OW40" s="230">
        <v>0.75</v>
      </c>
      <c r="OX40" s="108">
        <f>OU40/OV4</f>
        <v>62780242.71137026</v>
      </c>
      <c r="OZ40" s="98" t="s">
        <v>42</v>
      </c>
      <c r="PA40" s="105">
        <v>394084740</v>
      </c>
      <c r="PB40" s="105">
        <v>4216</v>
      </c>
      <c r="PC40" s="230">
        <v>0.67</v>
      </c>
      <c r="PD40" s="108">
        <f>PA40/PB4</f>
        <v>57446755.102040812</v>
      </c>
      <c r="PF40" s="98" t="s">
        <v>42</v>
      </c>
      <c r="PG40" s="105">
        <v>428267004</v>
      </c>
      <c r="PH40" s="105">
        <v>4211</v>
      </c>
      <c r="PI40" s="230">
        <v>0.85</v>
      </c>
      <c r="PJ40" s="108">
        <f>PG40/PH4</f>
        <v>62429592.41982507</v>
      </c>
      <c r="PL40" s="98" t="s">
        <v>42</v>
      </c>
      <c r="PM40" s="105">
        <v>437801542</v>
      </c>
      <c r="PN40" s="105">
        <v>4181</v>
      </c>
      <c r="PO40" s="230">
        <v>1.1299999999999999</v>
      </c>
      <c r="PP40" s="108">
        <f>PM40/PN4</f>
        <v>63819466.763848394</v>
      </c>
      <c r="PR40" s="98" t="s">
        <v>42</v>
      </c>
      <c r="PS40" s="105">
        <v>489880039</v>
      </c>
      <c r="PT40" s="105">
        <v>4164</v>
      </c>
      <c r="PU40" s="230">
        <v>1.25</v>
      </c>
      <c r="PV40" s="108">
        <f>PS40/PT4</f>
        <v>71411084.402332366</v>
      </c>
      <c r="PX40" s="98" t="s">
        <v>42</v>
      </c>
      <c r="PY40" s="105">
        <v>451513018</v>
      </c>
      <c r="PZ40" s="105">
        <v>4150</v>
      </c>
      <c r="QA40" s="230">
        <v>0.77</v>
      </c>
      <c r="QB40" s="108">
        <f>PY40/PZ4</f>
        <v>65818224.198250726</v>
      </c>
      <c r="QD40" s="98" t="s">
        <v>42</v>
      </c>
      <c r="QE40" s="105">
        <v>401073584</v>
      </c>
      <c r="QF40" s="105">
        <v>4143</v>
      </c>
      <c r="QG40" s="230">
        <v>1.1299999999999999</v>
      </c>
      <c r="QH40" s="108">
        <f>QE40/QF4</f>
        <v>58465537.026239067</v>
      </c>
      <c r="QJ40" s="98" t="s">
        <v>42</v>
      </c>
      <c r="QK40" s="105">
        <v>379787040</v>
      </c>
      <c r="QL40" s="105">
        <v>4128</v>
      </c>
      <c r="QM40" s="230">
        <v>0.23</v>
      </c>
      <c r="QN40" s="108">
        <f>QK40/QL4</f>
        <v>55362542.274052478</v>
      </c>
      <c r="QP40" s="98" t="s">
        <v>42</v>
      </c>
      <c r="QQ40" s="105">
        <v>406153275</v>
      </c>
      <c r="QR40" s="105">
        <v>4113</v>
      </c>
      <c r="QS40" s="230">
        <v>1.02</v>
      </c>
      <c r="QT40" s="108">
        <f>QQ40/QR4</f>
        <v>59206016.763848394</v>
      </c>
      <c r="QV40" s="98" t="s">
        <v>42</v>
      </c>
      <c r="QW40" s="105">
        <v>357839994</v>
      </c>
      <c r="QX40" s="105">
        <v>4104</v>
      </c>
      <c r="QY40" s="230">
        <v>0.44</v>
      </c>
      <c r="QZ40" s="108">
        <f>QW40/QX4</f>
        <v>52163264.431486875</v>
      </c>
      <c r="RB40" s="98" t="s">
        <v>42</v>
      </c>
      <c r="RC40" s="105">
        <v>359422099</v>
      </c>
      <c r="RD40" s="105">
        <v>4093</v>
      </c>
      <c r="RE40" s="230">
        <v>0.51</v>
      </c>
      <c r="RF40" s="108">
        <f>RC40/RD4</f>
        <v>52393891.982507288</v>
      </c>
      <c r="RH40" s="98" t="s">
        <v>42</v>
      </c>
      <c r="RI40" s="105">
        <v>342977329</v>
      </c>
      <c r="RJ40" s="105">
        <v>4086</v>
      </c>
      <c r="RK40" s="230">
        <v>0.14000000000000001</v>
      </c>
      <c r="RL40" s="108">
        <f>RI40/RJ4</f>
        <v>49996695.18950437</v>
      </c>
      <c r="RN40" s="98" t="s">
        <v>42</v>
      </c>
      <c r="RO40" s="105">
        <v>335557702</v>
      </c>
      <c r="RP40" s="105">
        <v>4073</v>
      </c>
      <c r="RQ40" s="230">
        <v>1.1599999999999999</v>
      </c>
      <c r="RR40" s="108">
        <f>RO40/RP4</f>
        <v>48915116.909620985</v>
      </c>
      <c r="RT40" s="98" t="s">
        <v>42</v>
      </c>
      <c r="RU40" s="105">
        <v>327437666</v>
      </c>
      <c r="RV40" s="105">
        <v>4071</v>
      </c>
      <c r="RW40" s="230">
        <v>0.76</v>
      </c>
      <c r="RX40" s="108">
        <f>RU40/RV4</f>
        <v>47731438.19241982</v>
      </c>
      <c r="RZ40" s="98" t="s">
        <v>42</v>
      </c>
      <c r="SA40" s="105">
        <v>346491630</v>
      </c>
      <c r="SB40" s="105">
        <v>4052</v>
      </c>
      <c r="SC40" s="230">
        <v>0.39</v>
      </c>
      <c r="SD40" s="108">
        <f>SA40/SB4</f>
        <v>50508983.965014577</v>
      </c>
      <c r="SF40" s="98" t="s">
        <v>42</v>
      </c>
      <c r="SG40" s="105">
        <v>345862465</v>
      </c>
      <c r="SH40" s="105">
        <v>4042</v>
      </c>
      <c r="SI40" s="230">
        <v>1.45</v>
      </c>
      <c r="SJ40" s="108">
        <f>SG40/SH4</f>
        <v>50417268.950437315</v>
      </c>
      <c r="SL40" s="98" t="s">
        <v>42</v>
      </c>
      <c r="SM40" s="105">
        <v>341425201</v>
      </c>
      <c r="SN40" s="105">
        <v>4030</v>
      </c>
      <c r="SO40" s="230">
        <v>1.19</v>
      </c>
      <c r="SP40" s="108">
        <f>SM40/SN4</f>
        <v>49770437.463556848</v>
      </c>
      <c r="SR40" s="98" t="s">
        <v>42</v>
      </c>
      <c r="SS40" s="105">
        <v>309674518</v>
      </c>
      <c r="ST40" s="105">
        <v>4021</v>
      </c>
      <c r="SU40" s="230">
        <v>0.19</v>
      </c>
      <c r="SV40" s="108">
        <f>SS40/ST4</f>
        <v>45142058.017492712</v>
      </c>
      <c r="SX40" s="98" t="s">
        <v>42</v>
      </c>
      <c r="SY40" s="105">
        <v>305109907</v>
      </c>
      <c r="SZ40" s="105">
        <v>4004</v>
      </c>
      <c r="TA40" s="230">
        <v>1.08</v>
      </c>
      <c r="TB40" s="108">
        <f>SY40/SZ4</f>
        <v>44476662.827988334</v>
      </c>
      <c r="TD40" s="98" t="s">
        <v>42</v>
      </c>
      <c r="TE40" s="105">
        <v>341723830.76999998</v>
      </c>
      <c r="TF40" s="105">
        <v>3983</v>
      </c>
      <c r="TG40" s="230">
        <v>1.68</v>
      </c>
      <c r="TH40" s="108">
        <f>TE40/TF4</f>
        <v>49813969.499999993</v>
      </c>
      <c r="TJ40" s="98" t="s">
        <v>42</v>
      </c>
      <c r="TK40" s="105">
        <v>297317421.27999997</v>
      </c>
      <c r="TL40" s="105">
        <v>3955</v>
      </c>
      <c r="TM40" s="230">
        <v>1.22</v>
      </c>
      <c r="TN40" s="108">
        <f>TK40/TL4</f>
        <v>43340731.965014569</v>
      </c>
      <c r="TP40" s="98" t="s">
        <v>42</v>
      </c>
      <c r="TQ40" s="105">
        <v>327599236.24000001</v>
      </c>
      <c r="TR40" s="105">
        <v>3944</v>
      </c>
      <c r="TS40" s="230">
        <v>2.92</v>
      </c>
      <c r="TT40" s="108">
        <f>TQ40/TR4</f>
        <v>47754990.705539361</v>
      </c>
      <c r="TV40" s="98" t="s">
        <v>42</v>
      </c>
      <c r="TW40" s="105">
        <v>311703598.94</v>
      </c>
      <c r="TX40" s="105">
        <v>3922</v>
      </c>
      <c r="TY40" s="230">
        <v>1.24</v>
      </c>
      <c r="TZ40" s="108">
        <f>TW40/TX4</f>
        <v>45437842.411078714</v>
      </c>
      <c r="UB40" s="98" t="s">
        <v>42</v>
      </c>
      <c r="UC40" s="105">
        <v>294537767.22000003</v>
      </c>
      <c r="UD40" s="105">
        <v>3911</v>
      </c>
      <c r="UE40" s="230">
        <v>0.62</v>
      </c>
      <c r="UF40" s="108">
        <f>UC40/UD4</f>
        <v>42935534.58017493</v>
      </c>
    </row>
    <row r="41" spans="1:553" x14ac:dyDescent="0.25">
      <c r="A41" s="76" t="s">
        <v>252</v>
      </c>
      <c r="B41" s="77" t="s">
        <v>10</v>
      </c>
      <c r="C41" s="128" t="s">
        <v>302</v>
      </c>
      <c r="D41" s="78"/>
      <c r="E41" s="85"/>
      <c r="F41" s="85"/>
      <c r="G41" s="124"/>
      <c r="H41" s="216">
        <f t="shared" si="267"/>
        <v>0</v>
      </c>
      <c r="I41" s="80"/>
      <c r="J41" s="238"/>
      <c r="K41" s="231"/>
      <c r="L41" s="83"/>
      <c r="M41" s="218"/>
      <c r="N41" s="84"/>
      <c r="O41" s="123"/>
      <c r="P41" s="123"/>
      <c r="Q41" s="85">
        <f t="shared" si="268"/>
        <v>0</v>
      </c>
      <c r="R41" s="86"/>
      <c r="S41" s="89"/>
      <c r="T41" s="88"/>
      <c r="U41" s="94"/>
      <c r="V41" s="97">
        <f t="shared" si="266"/>
        <v>0</v>
      </c>
      <c r="W41" s="86"/>
      <c r="X41" s="89"/>
      <c r="Y41" s="88"/>
      <c r="Z41" s="88"/>
      <c r="AA41" s="93">
        <f t="shared" si="269"/>
        <v>0</v>
      </c>
      <c r="AB41" s="86"/>
      <c r="AC41" s="89"/>
      <c r="AD41" s="88"/>
      <c r="AE41" s="88"/>
      <c r="AF41" s="93">
        <f t="shared" si="270"/>
        <v>0</v>
      </c>
      <c r="AG41" s="86"/>
      <c r="AH41" s="90"/>
      <c r="AI41" s="88"/>
      <c r="AJ41" s="88"/>
      <c r="AK41" s="220">
        <f t="shared" si="271"/>
        <v>0</v>
      </c>
      <c r="AL41" s="86"/>
      <c r="AM41" s="89"/>
      <c r="AN41" s="88"/>
      <c r="AO41" s="88"/>
      <c r="AP41" s="91"/>
      <c r="AQ41" s="93">
        <f t="shared" si="272"/>
        <v>0</v>
      </c>
      <c r="AR41" s="88"/>
      <c r="AS41" s="89"/>
      <c r="AT41" s="88"/>
      <c r="AU41" s="88"/>
      <c r="AV41" s="221"/>
      <c r="AW41" s="97">
        <f t="shared" si="273"/>
        <v>0</v>
      </c>
      <c r="AX41" s="89"/>
      <c r="AY41" s="88"/>
      <c r="AZ41" s="88"/>
      <c r="BA41" s="94"/>
      <c r="BB41" s="220">
        <f t="shared" si="274"/>
        <v>0</v>
      </c>
      <c r="BC41" s="89"/>
      <c r="BD41" s="88"/>
      <c r="BE41" s="94"/>
      <c r="BF41" s="113"/>
      <c r="BG41" s="97">
        <f t="shared" si="275"/>
        <v>0</v>
      </c>
      <c r="BH41" s="98"/>
      <c r="BI41" s="99"/>
      <c r="BJ41" s="99"/>
      <c r="BK41" s="100"/>
      <c r="BL41" s="223">
        <f t="shared" si="276"/>
        <v>0</v>
      </c>
      <c r="BM41" s="224"/>
      <c r="BN41" s="99"/>
      <c r="BO41" s="99"/>
      <c r="BP41" s="106"/>
      <c r="BQ41" s="104">
        <f t="shared" si="277"/>
        <v>0</v>
      </c>
      <c r="BR41" s="224"/>
      <c r="BS41" s="99"/>
      <c r="BT41" s="99"/>
      <c r="BU41" s="106"/>
      <c r="BV41" s="104">
        <f t="shared" si="278"/>
        <v>0</v>
      </c>
      <c r="BW41" s="98"/>
      <c r="BX41" s="105"/>
      <c r="BY41" s="105"/>
      <c r="BZ41" s="106"/>
      <c r="CA41" s="104">
        <f t="shared" si="279"/>
        <v>0</v>
      </c>
      <c r="CB41" s="98"/>
      <c r="CC41" s="99"/>
      <c r="CD41" s="99"/>
      <c r="CE41" s="106"/>
      <c r="CF41" s="104">
        <f t="shared" si="280"/>
        <v>0</v>
      </c>
      <c r="CG41" s="98" t="s">
        <v>36</v>
      </c>
      <c r="CH41" s="99">
        <v>40587192</v>
      </c>
      <c r="CI41" s="99">
        <v>588</v>
      </c>
      <c r="CJ41" s="106">
        <v>4.18</v>
      </c>
      <c r="CK41" s="105">
        <f t="shared" si="281"/>
        <v>5907888.2096069865</v>
      </c>
      <c r="CL41" s="98" t="s">
        <v>36</v>
      </c>
      <c r="CM41" s="105">
        <v>52209211</v>
      </c>
      <c r="CN41" s="105">
        <v>722</v>
      </c>
      <c r="CO41" s="106">
        <v>3.8</v>
      </c>
      <c r="CP41" s="104">
        <f t="shared" si="282"/>
        <v>7599594.0320232892</v>
      </c>
      <c r="CQ41" s="98" t="s">
        <v>36</v>
      </c>
      <c r="CR41" s="99">
        <v>73387196</v>
      </c>
      <c r="CS41" s="99">
        <v>844</v>
      </c>
      <c r="CT41" s="106">
        <v>2.77</v>
      </c>
      <c r="CU41" s="104">
        <f t="shared" si="283"/>
        <v>10697841.982507288</v>
      </c>
      <c r="CV41" s="1" t="s">
        <v>36</v>
      </c>
      <c r="CW41" s="107">
        <v>83492137.469999999</v>
      </c>
      <c r="CX41" s="1">
        <v>970</v>
      </c>
      <c r="CY41" s="1">
        <v>1.7</v>
      </c>
      <c r="CZ41" s="104">
        <f t="shared" si="284"/>
        <v>12170865.520408163</v>
      </c>
      <c r="DA41" s="105"/>
      <c r="DB41" s="1" t="s">
        <v>36</v>
      </c>
      <c r="DC41" s="107">
        <v>97655377</v>
      </c>
      <c r="DD41" s="1">
        <v>1068</v>
      </c>
      <c r="DE41" s="1">
        <v>1.71</v>
      </c>
      <c r="DF41" s="104">
        <f t="shared" si="285"/>
        <v>14235477.696793003</v>
      </c>
      <c r="DG41" s="1" t="s">
        <v>36</v>
      </c>
      <c r="DH41" s="107">
        <v>101635844</v>
      </c>
      <c r="DI41" s="8">
        <v>1176</v>
      </c>
      <c r="DJ41" s="1">
        <v>2.83</v>
      </c>
      <c r="DK41" s="104">
        <f t="shared" si="286"/>
        <v>14815720.699708454</v>
      </c>
      <c r="DL41" s="1" t="s">
        <v>36</v>
      </c>
      <c r="DM41" s="107">
        <v>110380120</v>
      </c>
      <c r="DN41" s="8">
        <v>1234</v>
      </c>
      <c r="DO41" s="1">
        <v>0.66</v>
      </c>
      <c r="DP41" s="104">
        <f t="shared" si="287"/>
        <v>16090396.501457725</v>
      </c>
      <c r="DQ41" s="1" t="s">
        <v>36</v>
      </c>
      <c r="DR41" s="107">
        <v>111334489</v>
      </c>
      <c r="DS41" s="8">
        <v>1252</v>
      </c>
      <c r="DT41" s="1">
        <v>2.39</v>
      </c>
      <c r="DU41" s="104">
        <f t="shared" si="288"/>
        <v>16229517.346938774</v>
      </c>
      <c r="DV41" s="1" t="s">
        <v>36</v>
      </c>
      <c r="DW41" s="107">
        <v>118129660</v>
      </c>
      <c r="DX41" s="8">
        <v>1307</v>
      </c>
      <c r="DY41" s="1">
        <v>1.45</v>
      </c>
      <c r="DZ41" s="104">
        <f t="shared" si="289"/>
        <v>17220067.055393584</v>
      </c>
      <c r="EA41" s="1" t="s">
        <v>36</v>
      </c>
      <c r="EB41" s="107">
        <v>134183497</v>
      </c>
      <c r="EC41" s="8">
        <v>1336</v>
      </c>
      <c r="ED41" s="1">
        <v>0.12</v>
      </c>
      <c r="EE41" s="104">
        <f t="shared" si="290"/>
        <v>19560276.530612245</v>
      </c>
      <c r="EF41" s="1" t="s">
        <v>36</v>
      </c>
      <c r="EG41" s="107">
        <v>133289557</v>
      </c>
      <c r="EH41" s="8">
        <v>1365</v>
      </c>
      <c r="EI41" s="1">
        <v>1.26</v>
      </c>
      <c r="EJ41" s="104">
        <f t="shared" si="291"/>
        <v>19429964.577259474</v>
      </c>
      <c r="EK41" s="1" t="s">
        <v>36</v>
      </c>
      <c r="EL41" s="107">
        <v>136576944</v>
      </c>
      <c r="EM41" s="8">
        <v>1378</v>
      </c>
      <c r="EN41" s="1">
        <v>1.79</v>
      </c>
      <c r="EO41" s="104">
        <f t="shared" si="292"/>
        <v>19909175.51020408</v>
      </c>
      <c r="EP41" s="1" t="s">
        <v>36</v>
      </c>
      <c r="EQ41" s="107">
        <v>137860176</v>
      </c>
      <c r="ER41" s="8">
        <v>1408</v>
      </c>
      <c r="ES41" s="1">
        <v>1.06</v>
      </c>
      <c r="ET41" s="104">
        <f t="shared" si="293"/>
        <v>20096235.568513118</v>
      </c>
      <c r="EV41" s="98" t="s">
        <v>36</v>
      </c>
      <c r="EW41" s="105">
        <v>138633387</v>
      </c>
      <c r="EX41" s="225">
        <v>1454</v>
      </c>
      <c r="EY41" s="100">
        <v>3.47</v>
      </c>
      <c r="EZ41" s="104">
        <f t="shared" si="294"/>
        <v>20208948.54227405</v>
      </c>
      <c r="FB41" s="98" t="s">
        <v>36</v>
      </c>
      <c r="FC41" s="105">
        <v>139919507</v>
      </c>
      <c r="FD41" s="225">
        <v>1499</v>
      </c>
      <c r="FE41" s="100">
        <v>1.45</v>
      </c>
      <c r="FF41" s="104">
        <f t="shared" si="295"/>
        <v>20396429.591836732</v>
      </c>
      <c r="FH41" s="98" t="s">
        <v>36</v>
      </c>
      <c r="FI41" s="105">
        <v>136519187</v>
      </c>
      <c r="FJ41" s="225">
        <v>1515</v>
      </c>
      <c r="FK41" s="100">
        <v>1.84</v>
      </c>
      <c r="FL41" s="104">
        <f t="shared" si="296"/>
        <v>19900756.122448977</v>
      </c>
      <c r="FN41" s="98" t="s">
        <v>36</v>
      </c>
      <c r="FO41" s="105">
        <v>141763121</v>
      </c>
      <c r="FP41" s="225">
        <v>1564</v>
      </c>
      <c r="FQ41" s="100">
        <v>1.68</v>
      </c>
      <c r="FR41" s="104">
        <f t="shared" si="297"/>
        <v>20665177.988338191</v>
      </c>
      <c r="FT41" s="98" t="s">
        <v>36</v>
      </c>
      <c r="FU41" s="105">
        <v>152448429</v>
      </c>
      <c r="FV41" s="225">
        <v>1620</v>
      </c>
      <c r="FW41" s="226">
        <v>1.67</v>
      </c>
      <c r="FX41" s="104">
        <f t="shared" si="298"/>
        <v>22222803.06122449</v>
      </c>
      <c r="FZ41" s="98" t="s">
        <v>36</v>
      </c>
      <c r="GA41" s="105">
        <v>163493048</v>
      </c>
      <c r="GB41" s="225">
        <v>1708</v>
      </c>
      <c r="GC41" s="226">
        <v>5.17</v>
      </c>
      <c r="GD41" s="104">
        <f t="shared" si="299"/>
        <v>23832805.830903787</v>
      </c>
      <c r="GF41" s="98" t="s">
        <v>36</v>
      </c>
      <c r="GG41" s="105">
        <v>169665995</v>
      </c>
      <c r="GH41" s="225">
        <v>1761</v>
      </c>
      <c r="GI41" s="226">
        <v>2.02</v>
      </c>
      <c r="GJ41" s="104">
        <f t="shared" si="300"/>
        <v>24732652.332361516</v>
      </c>
      <c r="GL41" s="98" t="s">
        <v>36</v>
      </c>
      <c r="GM41" s="105">
        <v>171748251</v>
      </c>
      <c r="GN41" s="225">
        <v>1782</v>
      </c>
      <c r="GO41" s="226">
        <v>2.93</v>
      </c>
      <c r="GP41" s="104">
        <f t="shared" si="301"/>
        <v>25036188.192419823</v>
      </c>
      <c r="GR41" s="98" t="s">
        <v>36</v>
      </c>
      <c r="GS41" s="105">
        <v>176337042</v>
      </c>
      <c r="GT41" s="225">
        <v>1798</v>
      </c>
      <c r="GU41" s="226">
        <v>1.07</v>
      </c>
      <c r="GV41" s="104">
        <f t="shared" si="302"/>
        <v>25705108.163265307</v>
      </c>
      <c r="GX41" s="98" t="s">
        <v>36</v>
      </c>
      <c r="GY41" s="105">
        <v>175472586</v>
      </c>
      <c r="GZ41" s="225">
        <v>1829</v>
      </c>
      <c r="HA41" s="226">
        <v>2.95</v>
      </c>
      <c r="HB41" s="108">
        <f t="shared" si="303"/>
        <v>25579094.169096209</v>
      </c>
      <c r="HD41" s="98" t="s">
        <v>36</v>
      </c>
      <c r="HE41" s="105">
        <v>180403123.25999999</v>
      </c>
      <c r="HF41" s="225">
        <v>1881</v>
      </c>
      <c r="HG41" s="226">
        <v>1.34</v>
      </c>
      <c r="HH41" s="108">
        <f t="shared" si="304"/>
        <v>26297831.379008744</v>
      </c>
      <c r="HJ41" s="98" t="s">
        <v>36</v>
      </c>
      <c r="HK41" s="105">
        <v>185568618</v>
      </c>
      <c r="HL41" s="225">
        <v>1893</v>
      </c>
      <c r="HM41" s="226">
        <v>1.84</v>
      </c>
      <c r="HN41" s="108">
        <f t="shared" si="305"/>
        <v>27050818.950437315</v>
      </c>
      <c r="HP41" s="98" t="s">
        <v>36</v>
      </c>
      <c r="HQ41" s="105">
        <v>189084062</v>
      </c>
      <c r="HR41" s="225">
        <v>1934</v>
      </c>
      <c r="HS41" s="226">
        <v>1.55</v>
      </c>
      <c r="HT41" s="108">
        <f t="shared" si="306"/>
        <v>27563274.344023321</v>
      </c>
      <c r="HV41" s="98" t="s">
        <v>36</v>
      </c>
      <c r="HW41" s="105">
        <v>215341633</v>
      </c>
      <c r="HX41" s="225">
        <v>1998</v>
      </c>
      <c r="HY41" s="226">
        <v>2.2799999999999998</v>
      </c>
      <c r="HZ41" s="108">
        <f t="shared" si="307"/>
        <v>31390908.600583088</v>
      </c>
      <c r="IB41" s="98" t="s">
        <v>36</v>
      </c>
      <c r="IC41" s="105">
        <v>217203173</v>
      </c>
      <c r="ID41" s="225">
        <v>2049</v>
      </c>
      <c r="IE41" s="226">
        <v>0.53</v>
      </c>
      <c r="IF41" s="109">
        <f t="shared" si="308"/>
        <v>31662270.116618074</v>
      </c>
      <c r="IH41" s="98" t="s">
        <v>36</v>
      </c>
      <c r="II41" s="105">
        <v>211470689</v>
      </c>
      <c r="IJ41" s="225">
        <v>2055</v>
      </c>
      <c r="IK41" s="226">
        <v>2.38</v>
      </c>
      <c r="IL41" s="108">
        <f t="shared" si="309"/>
        <v>30826631.049562681</v>
      </c>
      <c r="IN41" s="98" t="s">
        <v>36</v>
      </c>
      <c r="IO41" s="105">
        <v>214431411</v>
      </c>
      <c r="IP41" s="225">
        <v>2064</v>
      </c>
      <c r="IQ41" s="226">
        <v>1.1100000000000001</v>
      </c>
      <c r="IR41" s="108">
        <f t="shared" si="310"/>
        <v>31258223.177842565</v>
      </c>
      <c r="IT41" s="98" t="s">
        <v>36</v>
      </c>
      <c r="IU41" s="105">
        <v>209327121</v>
      </c>
      <c r="IV41" s="225">
        <v>2060</v>
      </c>
      <c r="IW41" s="226">
        <v>2.25</v>
      </c>
      <c r="IX41" s="108">
        <f t="shared" si="311"/>
        <v>30514157.580174927</v>
      </c>
      <c r="IZ41" s="98" t="s">
        <v>36</v>
      </c>
      <c r="JA41" s="105">
        <v>207080516</v>
      </c>
      <c r="JB41" s="225">
        <v>2075</v>
      </c>
      <c r="JC41" s="226">
        <v>0.86</v>
      </c>
      <c r="JD41" s="108">
        <f>JA41/$IV$4</f>
        <v>30186664.139941689</v>
      </c>
      <c r="JF41" s="98" t="s">
        <v>36</v>
      </c>
      <c r="JG41" s="105">
        <v>205628867</v>
      </c>
      <c r="JH41" s="225">
        <v>2081</v>
      </c>
      <c r="JI41" s="226">
        <v>2.97</v>
      </c>
      <c r="JJ41" s="108">
        <f t="shared" si="313"/>
        <v>29975053.498542272</v>
      </c>
      <c r="JL41" s="98" t="s">
        <v>36</v>
      </c>
      <c r="JM41" s="105">
        <v>195034296</v>
      </c>
      <c r="JN41" s="225">
        <v>2097</v>
      </c>
      <c r="JO41" s="226">
        <v>2.4500000000000002</v>
      </c>
      <c r="JP41" s="108">
        <f t="shared" si="314"/>
        <v>28430655.393586006</v>
      </c>
      <c r="JR41" s="98" t="s">
        <v>36</v>
      </c>
      <c r="JS41" s="105">
        <v>200073196</v>
      </c>
      <c r="JT41" s="225">
        <v>2105</v>
      </c>
      <c r="JU41" s="226">
        <v>2.2400000000000002</v>
      </c>
      <c r="JV41" s="108">
        <f t="shared" si="315"/>
        <v>29165188.921282798</v>
      </c>
      <c r="JX41" s="98" t="s">
        <v>36</v>
      </c>
      <c r="JY41" s="105">
        <v>204629295</v>
      </c>
      <c r="JZ41" s="225">
        <v>2123</v>
      </c>
      <c r="KA41" s="226">
        <v>2.2999999999999998</v>
      </c>
      <c r="KB41" s="108">
        <f t="shared" si="316"/>
        <v>29829343.294460639</v>
      </c>
      <c r="KD41" s="98" t="s">
        <v>36</v>
      </c>
      <c r="KE41" s="105">
        <v>208038404</v>
      </c>
      <c r="KF41" s="225">
        <v>2127</v>
      </c>
      <c r="KG41" s="226">
        <v>2.58</v>
      </c>
      <c r="KH41" s="108">
        <f t="shared" si="317"/>
        <v>30326297.959183671</v>
      </c>
      <c r="KJ41" s="98" t="s">
        <v>36</v>
      </c>
      <c r="KK41" s="105">
        <v>215875571</v>
      </c>
      <c r="KL41" s="225">
        <v>2181</v>
      </c>
      <c r="KM41" s="226">
        <v>3.02</v>
      </c>
      <c r="KN41" s="108">
        <f t="shared" si="318"/>
        <v>31468742.128279883</v>
      </c>
      <c r="KP41" s="98" t="s">
        <v>36</v>
      </c>
      <c r="KQ41" s="105">
        <v>215957347</v>
      </c>
      <c r="KR41" s="225">
        <v>2199</v>
      </c>
      <c r="KS41" s="226">
        <v>2.84</v>
      </c>
      <c r="KT41" s="108">
        <f t="shared" si="319"/>
        <v>31480662.827988338</v>
      </c>
      <c r="KV41" s="98" t="s">
        <v>36</v>
      </c>
      <c r="KW41" s="105">
        <v>212381602</v>
      </c>
      <c r="KX41" s="225">
        <v>2214</v>
      </c>
      <c r="KY41" s="226">
        <v>2.12</v>
      </c>
      <c r="KZ41" s="108">
        <f t="shared" si="320"/>
        <v>30959417.201166179</v>
      </c>
      <c r="LB41" s="98" t="s">
        <v>36</v>
      </c>
      <c r="LC41" s="105">
        <v>210557102</v>
      </c>
      <c r="LD41" s="225">
        <v>2228</v>
      </c>
      <c r="LE41" s="226">
        <v>2.76</v>
      </c>
      <c r="LF41" s="108">
        <f t="shared" si="326"/>
        <v>30693455.102040816</v>
      </c>
      <c r="LH41" s="98" t="s">
        <v>36</v>
      </c>
      <c r="LI41" s="105">
        <v>214869941</v>
      </c>
      <c r="LJ41" s="225">
        <v>2241</v>
      </c>
      <c r="LK41" s="226">
        <v>2.9</v>
      </c>
      <c r="LL41" s="108">
        <f t="shared" si="321"/>
        <v>31322148.83381924</v>
      </c>
      <c r="LN41" s="98" t="s">
        <v>36</v>
      </c>
      <c r="LO41" s="105">
        <v>215929481</v>
      </c>
      <c r="LP41" s="225">
        <v>2253</v>
      </c>
      <c r="LQ41" s="226">
        <v>2.17</v>
      </c>
      <c r="LR41" s="108">
        <f t="shared" si="322"/>
        <v>31476600.728862971</v>
      </c>
      <c r="LT41" s="98" t="s">
        <v>36</v>
      </c>
      <c r="LU41" s="105">
        <v>223539756</v>
      </c>
      <c r="LV41" s="225">
        <v>2283</v>
      </c>
      <c r="LW41" s="226">
        <v>3.36</v>
      </c>
      <c r="LX41" s="108">
        <f t="shared" si="323"/>
        <v>32585970.262390669</v>
      </c>
      <c r="LZ41" s="98" t="s">
        <v>36</v>
      </c>
      <c r="MA41" s="105">
        <v>223544339</v>
      </c>
      <c r="MB41" s="225">
        <v>2314</v>
      </c>
      <c r="MC41" s="226">
        <v>2.38</v>
      </c>
      <c r="MD41" s="108">
        <f t="shared" si="325"/>
        <v>32586638.338192418</v>
      </c>
      <c r="MF41" s="98" t="s">
        <v>36</v>
      </c>
      <c r="MG41" s="105">
        <v>219841752</v>
      </c>
      <c r="MH41" s="225">
        <v>2337</v>
      </c>
      <c r="MI41" s="226">
        <v>1.72</v>
      </c>
      <c r="MJ41" s="108">
        <f t="shared" si="324"/>
        <v>32046902.623906706</v>
      </c>
      <c r="ML41" s="98" t="s">
        <v>36</v>
      </c>
      <c r="MM41" s="105">
        <v>236835358</v>
      </c>
      <c r="MN41" s="225">
        <v>2364</v>
      </c>
      <c r="MO41" s="226">
        <v>2.94</v>
      </c>
      <c r="MP41" s="108">
        <f>MM41/MN4</f>
        <v>34524104.664723031</v>
      </c>
      <c r="MR41" s="98" t="s">
        <v>36</v>
      </c>
      <c r="MS41" s="105">
        <v>252069612</v>
      </c>
      <c r="MT41" s="225">
        <v>2386</v>
      </c>
      <c r="MU41" s="226">
        <v>2.68</v>
      </c>
      <c r="MV41" s="108">
        <f>MS41/MT4</f>
        <v>36744841.399416909</v>
      </c>
      <c r="MX41" s="98" t="s">
        <v>36</v>
      </c>
      <c r="MY41" s="105">
        <v>271420416</v>
      </c>
      <c r="MZ41" s="225">
        <v>2406</v>
      </c>
      <c r="NA41" s="226">
        <v>2.38</v>
      </c>
      <c r="NB41" s="108">
        <f>MY41/MZ4</f>
        <v>39565658.309037901</v>
      </c>
      <c r="ND41" s="98" t="s">
        <v>36</v>
      </c>
      <c r="NE41" s="105">
        <v>281937272</v>
      </c>
      <c r="NF41" s="225">
        <v>2414</v>
      </c>
      <c r="NG41" s="226">
        <v>2.75</v>
      </c>
      <c r="NH41" s="108">
        <f>NE41/NF4</f>
        <v>41098727.696792997</v>
      </c>
      <c r="NJ41" s="98" t="s">
        <v>36</v>
      </c>
      <c r="NK41" s="105">
        <v>283413412</v>
      </c>
      <c r="NL41" s="225">
        <v>2444</v>
      </c>
      <c r="NM41" s="234">
        <v>2.48</v>
      </c>
      <c r="NN41" s="108">
        <f>NK41/NL4</f>
        <v>41313908.454810493</v>
      </c>
      <c r="NP41" s="98" t="s">
        <v>36</v>
      </c>
      <c r="NQ41" s="105">
        <v>282709303</v>
      </c>
      <c r="NR41" s="225">
        <v>2457</v>
      </c>
      <c r="NS41" s="234">
        <v>1.57</v>
      </c>
      <c r="NT41" s="108">
        <f>NQ41/NR4</f>
        <v>41211268.658892125</v>
      </c>
      <c r="NV41" s="98" t="s">
        <v>36</v>
      </c>
      <c r="NW41" s="105">
        <v>276572418</v>
      </c>
      <c r="NX41" s="105">
        <v>2481</v>
      </c>
      <c r="NY41" s="234">
        <v>2.16</v>
      </c>
      <c r="NZ41" s="108">
        <f>NW41/NX4</f>
        <v>40316679.008746356</v>
      </c>
      <c r="OB41" s="98" t="s">
        <v>36</v>
      </c>
      <c r="OC41" s="105">
        <v>271614843</v>
      </c>
      <c r="OD41" s="105">
        <v>2526</v>
      </c>
      <c r="OE41" s="234">
        <v>1.63</v>
      </c>
      <c r="OF41" s="108">
        <f>OC41/OD4</f>
        <v>39594000.437317781</v>
      </c>
      <c r="OH41" s="98" t="s">
        <v>36</v>
      </c>
      <c r="OI41" s="105">
        <v>298286595</v>
      </c>
      <c r="OJ41" s="105">
        <v>2566</v>
      </c>
      <c r="OK41" s="234">
        <v>2.33</v>
      </c>
      <c r="OL41" s="108">
        <f>OI41/OJ4</f>
        <v>43482010.932944603</v>
      </c>
      <c r="ON41" s="98" t="s">
        <v>36</v>
      </c>
      <c r="OO41" s="105">
        <v>298297142</v>
      </c>
      <c r="OP41" s="105">
        <v>2593</v>
      </c>
      <c r="OQ41" s="234">
        <v>1.85</v>
      </c>
      <c r="OR41" s="108">
        <f>OO41/OP4</f>
        <v>43483548.396501459</v>
      </c>
      <c r="OT41" s="98" t="s">
        <v>36</v>
      </c>
      <c r="OU41" s="105">
        <v>292934209</v>
      </c>
      <c r="OV41" s="105">
        <v>2604</v>
      </c>
      <c r="OW41" s="234">
        <v>1.51</v>
      </c>
      <c r="OX41" s="108">
        <f>OU41/OV4</f>
        <v>42701779.737609327</v>
      </c>
      <c r="OZ41" s="98" t="s">
        <v>36</v>
      </c>
      <c r="PA41" s="105">
        <v>308710736</v>
      </c>
      <c r="PB41" s="105">
        <v>2641</v>
      </c>
      <c r="PC41" s="234">
        <v>2.5</v>
      </c>
      <c r="PD41" s="108">
        <f>PA41/PB4</f>
        <v>45001565.014577255</v>
      </c>
      <c r="PF41" s="98" t="s">
        <v>36</v>
      </c>
      <c r="PG41" s="105">
        <v>337678872</v>
      </c>
      <c r="PH41" s="105">
        <v>2655</v>
      </c>
      <c r="PI41" s="234">
        <v>2.35</v>
      </c>
      <c r="PJ41" s="108">
        <f>PG41/PH4</f>
        <v>49224325.364431486</v>
      </c>
      <c r="PL41" s="98" t="s">
        <v>36</v>
      </c>
      <c r="PM41" s="105">
        <v>378867226</v>
      </c>
      <c r="PN41" s="105">
        <v>2661</v>
      </c>
      <c r="PO41" s="234">
        <v>2.25</v>
      </c>
      <c r="PP41" s="108">
        <f>PM41/PN4</f>
        <v>55228458.600583091</v>
      </c>
      <c r="PR41" s="98" t="s">
        <v>36</v>
      </c>
      <c r="PS41" s="105">
        <v>441295027</v>
      </c>
      <c r="PT41" s="105">
        <v>2678</v>
      </c>
      <c r="PU41" s="234">
        <v>2.4900000000000002</v>
      </c>
      <c r="PV41" s="108">
        <f>PS41/PT4</f>
        <v>64328721.137026235</v>
      </c>
      <c r="PX41" s="98" t="s">
        <v>36</v>
      </c>
      <c r="PY41" s="105">
        <v>405860080</v>
      </c>
      <c r="PZ41" s="105">
        <v>2695</v>
      </c>
      <c r="QA41" s="234">
        <v>1.82</v>
      </c>
      <c r="QB41" s="108">
        <f>PY41/PZ4</f>
        <v>59163276.967930026</v>
      </c>
      <c r="QD41" s="98" t="s">
        <v>36</v>
      </c>
      <c r="QE41" s="105">
        <v>404185519</v>
      </c>
      <c r="QF41" s="105">
        <v>2714</v>
      </c>
      <c r="QG41" s="234">
        <v>1.98</v>
      </c>
      <c r="QH41" s="108">
        <f>QE41/QF4</f>
        <v>58919171.865889207</v>
      </c>
      <c r="QJ41" s="98" t="s">
        <v>36</v>
      </c>
      <c r="QK41" s="105">
        <v>366972488</v>
      </c>
      <c r="QL41" s="105">
        <v>2713</v>
      </c>
      <c r="QM41" s="234">
        <v>1.98</v>
      </c>
      <c r="QN41" s="108">
        <f>QK41/QL4</f>
        <v>53494531.778425656</v>
      </c>
      <c r="QP41" s="98" t="s">
        <v>36</v>
      </c>
      <c r="QQ41" s="105">
        <v>397060251</v>
      </c>
      <c r="QR41" s="105">
        <v>2709</v>
      </c>
      <c r="QS41" s="234">
        <v>2.4500000000000002</v>
      </c>
      <c r="QT41" s="108">
        <f>QQ41/QR4</f>
        <v>57880503.06122449</v>
      </c>
      <c r="QV41" s="98" t="s">
        <v>36</v>
      </c>
      <c r="QW41" s="105">
        <v>391698563</v>
      </c>
      <c r="QX41" s="105">
        <v>2738</v>
      </c>
      <c r="QY41" s="234">
        <v>2.3199999999999998</v>
      </c>
      <c r="QZ41" s="108">
        <f>QW41/QX4</f>
        <v>57098915.889212824</v>
      </c>
      <c r="RB41" s="98" t="s">
        <v>36</v>
      </c>
      <c r="RC41" s="105">
        <v>393561689</v>
      </c>
      <c r="RD41" s="105">
        <v>2739</v>
      </c>
      <c r="RE41" s="234">
        <v>1.64</v>
      </c>
      <c r="RF41" s="108">
        <f>RC41/RD4</f>
        <v>57370508.600583091</v>
      </c>
      <c r="RH41" s="98" t="s">
        <v>36</v>
      </c>
      <c r="RI41" s="105">
        <v>374636137</v>
      </c>
      <c r="RJ41" s="105">
        <v>2741</v>
      </c>
      <c r="RK41" s="234">
        <v>1.74</v>
      </c>
      <c r="RL41" s="108">
        <f>RI41/RJ4</f>
        <v>54611681.778425656</v>
      </c>
      <c r="RN41" s="98" t="s">
        <v>36</v>
      </c>
      <c r="RO41" s="105">
        <v>398897077</v>
      </c>
      <c r="RP41" s="105">
        <v>2756</v>
      </c>
      <c r="RQ41" s="234">
        <v>2.74</v>
      </c>
      <c r="RR41" s="108">
        <f>RO41/RP4</f>
        <v>58148261.953352764</v>
      </c>
      <c r="RT41" s="98" t="s">
        <v>36</v>
      </c>
      <c r="RU41" s="105">
        <v>402370066</v>
      </c>
      <c r="RV41" s="105">
        <v>2766</v>
      </c>
      <c r="RW41" s="234">
        <v>2.31</v>
      </c>
      <c r="RX41" s="108">
        <f>RU41/RV4</f>
        <v>58654528.571428567</v>
      </c>
      <c r="RZ41" s="98" t="s">
        <v>36</v>
      </c>
      <c r="SA41" s="105">
        <v>452651177</v>
      </c>
      <c r="SB41" s="105">
        <v>2783</v>
      </c>
      <c r="SC41" s="234">
        <v>1.75</v>
      </c>
      <c r="SD41" s="108">
        <f>SA41/SB4</f>
        <v>65984136.588921279</v>
      </c>
      <c r="SF41" s="98" t="s">
        <v>36</v>
      </c>
      <c r="SG41" s="105">
        <v>450065022</v>
      </c>
      <c r="SH41" s="105">
        <v>2782</v>
      </c>
      <c r="SI41" s="234">
        <v>2.19</v>
      </c>
      <c r="SJ41" s="108">
        <f>SG41/SH4</f>
        <v>65607146.06413994</v>
      </c>
      <c r="SL41" s="98" t="s">
        <v>36</v>
      </c>
      <c r="SM41" s="105">
        <v>449658106</v>
      </c>
      <c r="SN41" s="105">
        <v>2778</v>
      </c>
      <c r="SO41" s="234">
        <v>1.71</v>
      </c>
      <c r="SP41" s="108">
        <f>SM41/SN4</f>
        <v>65547828.862973757</v>
      </c>
      <c r="SR41" s="98" t="s">
        <v>36</v>
      </c>
      <c r="SS41" s="105">
        <v>447120214</v>
      </c>
      <c r="ST41" s="105">
        <v>2782</v>
      </c>
      <c r="SU41" s="234">
        <v>2.56</v>
      </c>
      <c r="SV41" s="108">
        <f>SS41/ST4</f>
        <v>65177873.760932945</v>
      </c>
      <c r="SX41" s="98" t="s">
        <v>36</v>
      </c>
      <c r="SY41" s="105">
        <v>458980460</v>
      </c>
      <c r="SZ41" s="105">
        <v>2778</v>
      </c>
      <c r="TA41" s="234">
        <v>0.56999999999999995</v>
      </c>
      <c r="TB41" s="108">
        <f>SY41/SZ4</f>
        <v>66906772.594752185</v>
      </c>
      <c r="TD41" s="98" t="s">
        <v>36</v>
      </c>
      <c r="TE41" s="105">
        <v>401287238.97000003</v>
      </c>
      <c r="TF41" s="105">
        <v>2778</v>
      </c>
      <c r="TG41" s="234">
        <v>2.7</v>
      </c>
      <c r="TH41" s="108">
        <f>TE41/TF4</f>
        <v>58496682.065597668</v>
      </c>
      <c r="TJ41" s="98" t="s">
        <v>36</v>
      </c>
      <c r="TK41" s="105">
        <v>357496100.81</v>
      </c>
      <c r="TL41" s="105">
        <v>2761</v>
      </c>
      <c r="TM41" s="234">
        <v>2.39</v>
      </c>
      <c r="TN41" s="108">
        <f>TK41/TL4</f>
        <v>52113134.228862971</v>
      </c>
      <c r="TP41" s="98" t="s">
        <v>36</v>
      </c>
      <c r="TQ41" s="105">
        <v>333059926.98000002</v>
      </c>
      <c r="TR41" s="105">
        <v>2753</v>
      </c>
      <c r="TS41" s="234">
        <v>3.31</v>
      </c>
      <c r="TT41" s="108">
        <f>TQ41/TR4</f>
        <v>48551009.763848394</v>
      </c>
      <c r="TV41" s="98" t="s">
        <v>36</v>
      </c>
      <c r="TW41" s="105">
        <v>321330069.11000001</v>
      </c>
      <c r="TX41" s="105">
        <v>2750</v>
      </c>
      <c r="TY41" s="234">
        <v>2.15</v>
      </c>
      <c r="TZ41" s="108">
        <f>TW41/TX4</f>
        <v>46841117.946064137</v>
      </c>
      <c r="UB41" s="98" t="s">
        <v>36</v>
      </c>
      <c r="UC41" s="105">
        <v>287311838.42000002</v>
      </c>
      <c r="UD41" s="105">
        <v>2749</v>
      </c>
      <c r="UE41" s="229">
        <v>1.0900000000000001</v>
      </c>
      <c r="UF41" s="108">
        <f>UC41/UD4</f>
        <v>41882192.18950437</v>
      </c>
    </row>
    <row r="42" spans="1:553" ht="15" customHeight="1" x14ac:dyDescent="0.25">
      <c r="A42" s="76" t="s">
        <v>252</v>
      </c>
      <c r="B42" s="77" t="s">
        <v>13</v>
      </c>
      <c r="C42" s="128" t="s">
        <v>98</v>
      </c>
      <c r="D42" s="78"/>
      <c r="E42" s="85"/>
      <c r="F42" s="85"/>
      <c r="G42" s="124"/>
      <c r="H42" s="216">
        <f t="shared" si="267"/>
        <v>0</v>
      </c>
      <c r="I42" s="80"/>
      <c r="J42" s="238"/>
      <c r="K42" s="231"/>
      <c r="M42" s="218"/>
      <c r="N42" s="84"/>
      <c r="O42" s="123"/>
      <c r="P42" s="123"/>
      <c r="Q42" s="85">
        <f t="shared" si="268"/>
        <v>0</v>
      </c>
      <c r="R42" s="86"/>
      <c r="S42" s="89"/>
      <c r="T42" s="88"/>
      <c r="U42" s="94"/>
      <c r="V42" s="97">
        <f t="shared" si="266"/>
        <v>0</v>
      </c>
      <c r="W42" s="86"/>
      <c r="X42" s="89"/>
      <c r="Y42" s="88"/>
      <c r="Z42" s="88"/>
      <c r="AA42" s="93">
        <f t="shared" si="269"/>
        <v>0</v>
      </c>
      <c r="AB42" s="86"/>
      <c r="AC42" s="89"/>
      <c r="AD42" s="88"/>
      <c r="AE42" s="88"/>
      <c r="AF42" s="93">
        <f t="shared" si="270"/>
        <v>0</v>
      </c>
      <c r="AG42" s="86"/>
      <c r="AH42" s="90"/>
      <c r="AI42" s="88"/>
      <c r="AJ42" s="88"/>
      <c r="AK42" s="220">
        <f t="shared" si="271"/>
        <v>0</v>
      </c>
      <c r="AL42" s="86"/>
      <c r="AM42" s="89"/>
      <c r="AN42" s="88"/>
      <c r="AO42" s="88"/>
      <c r="AP42" s="91">
        <v>0</v>
      </c>
      <c r="AQ42" s="93">
        <f t="shared" si="272"/>
        <v>0</v>
      </c>
      <c r="AR42" s="88"/>
      <c r="AS42" s="89" t="s">
        <v>36</v>
      </c>
      <c r="AT42" s="88">
        <v>27895205</v>
      </c>
      <c r="AU42" s="88">
        <v>1449</v>
      </c>
      <c r="AV42" s="221"/>
      <c r="AW42" s="97">
        <f t="shared" si="273"/>
        <v>4019481.9884726224</v>
      </c>
      <c r="AX42" s="89" t="s">
        <v>36</v>
      </c>
      <c r="AY42" s="88">
        <v>29082472</v>
      </c>
      <c r="AZ42" s="88">
        <v>1466</v>
      </c>
      <c r="BA42" s="94">
        <v>2.97</v>
      </c>
      <c r="BB42" s="220">
        <f t="shared" si="274"/>
        <v>4202669.36416185</v>
      </c>
      <c r="BC42" s="89"/>
      <c r="BD42" s="88"/>
      <c r="BE42" s="94"/>
      <c r="BF42" s="113"/>
      <c r="BG42" s="97">
        <f t="shared" si="275"/>
        <v>0</v>
      </c>
      <c r="BH42" s="98" t="s">
        <v>36</v>
      </c>
      <c r="BI42" s="99">
        <v>38302053.039999999</v>
      </c>
      <c r="BJ42" s="99">
        <v>1542</v>
      </c>
      <c r="BK42" s="100">
        <v>2.71</v>
      </c>
      <c r="BL42" s="223">
        <f t="shared" si="276"/>
        <v>5559078.8156748917</v>
      </c>
      <c r="BM42" s="224" t="s">
        <v>36</v>
      </c>
      <c r="BN42" s="99">
        <v>42958928</v>
      </c>
      <c r="BO42" s="99">
        <v>1587</v>
      </c>
      <c r="BP42" s="106">
        <v>1.01</v>
      </c>
      <c r="BQ42" s="104">
        <f t="shared" si="277"/>
        <v>6234967.7793904208</v>
      </c>
      <c r="BR42" s="224" t="s">
        <v>36</v>
      </c>
      <c r="BS42" s="99">
        <v>47164874</v>
      </c>
      <c r="BT42" s="99">
        <v>1609</v>
      </c>
      <c r="BU42" s="106">
        <v>1.85</v>
      </c>
      <c r="BV42" s="104">
        <f t="shared" si="278"/>
        <v>6855359.5930232555</v>
      </c>
      <c r="BW42" s="98" t="s">
        <v>36</v>
      </c>
      <c r="BX42" s="105">
        <v>50655735</v>
      </c>
      <c r="BY42" s="105">
        <v>1627</v>
      </c>
      <c r="BZ42" s="106">
        <v>1.24</v>
      </c>
      <c r="CA42" s="104">
        <f t="shared" si="279"/>
        <v>7373469.4323144108</v>
      </c>
      <c r="CB42" s="98" t="s">
        <v>36</v>
      </c>
      <c r="CC42" s="99">
        <v>52837390</v>
      </c>
      <c r="CD42" s="99">
        <v>1658</v>
      </c>
      <c r="CE42" s="106">
        <v>1.92</v>
      </c>
      <c r="CF42" s="104">
        <f t="shared" si="280"/>
        <v>7691032.0232896646</v>
      </c>
      <c r="CG42" s="98" t="s">
        <v>36</v>
      </c>
      <c r="CH42" s="99">
        <v>55808732</v>
      </c>
      <c r="CI42" s="99">
        <v>1686</v>
      </c>
      <c r="CJ42" s="106">
        <v>2.34</v>
      </c>
      <c r="CK42" s="105">
        <f t="shared" si="281"/>
        <v>8123541.7758369725</v>
      </c>
      <c r="CL42" s="98" t="s">
        <v>36</v>
      </c>
      <c r="CM42" s="105">
        <v>58500519</v>
      </c>
      <c r="CN42" s="105">
        <v>1698</v>
      </c>
      <c r="CO42" s="106">
        <v>0.49</v>
      </c>
      <c r="CP42" s="104">
        <f t="shared" si="282"/>
        <v>8515359.3886462878</v>
      </c>
      <c r="CQ42" s="98" t="s">
        <v>36</v>
      </c>
      <c r="CR42" s="99">
        <v>59712571</v>
      </c>
      <c r="CS42" s="99">
        <v>1709</v>
      </c>
      <c r="CT42" s="106">
        <v>2.41</v>
      </c>
      <c r="CU42" s="104">
        <f t="shared" si="283"/>
        <v>8704456.4139941689</v>
      </c>
      <c r="CV42" s="1" t="s">
        <v>36</v>
      </c>
      <c r="CW42" s="107">
        <v>69579675.340000004</v>
      </c>
      <c r="CX42" s="1">
        <v>1729</v>
      </c>
      <c r="CY42" s="1">
        <v>2.13</v>
      </c>
      <c r="CZ42" s="104">
        <f t="shared" si="284"/>
        <v>10142809.816326531</v>
      </c>
      <c r="DA42" s="105"/>
      <c r="DB42" s="1" t="s">
        <v>36</v>
      </c>
      <c r="DC42" s="107">
        <v>72009989</v>
      </c>
      <c r="DD42" s="1">
        <v>1763</v>
      </c>
      <c r="DE42" s="1">
        <v>1.57</v>
      </c>
      <c r="DF42" s="104">
        <f t="shared" si="285"/>
        <v>10497082.944606414</v>
      </c>
      <c r="DG42" s="1" t="s">
        <v>36</v>
      </c>
      <c r="DH42" s="107">
        <v>73880035</v>
      </c>
      <c r="DI42" s="8">
        <v>1786</v>
      </c>
      <c r="DJ42" s="1">
        <v>1.28</v>
      </c>
      <c r="DK42" s="104">
        <f t="shared" si="286"/>
        <v>10769684.402332362</v>
      </c>
      <c r="DL42" s="1" t="s">
        <v>36</v>
      </c>
      <c r="DM42" s="107">
        <v>75158848</v>
      </c>
      <c r="DN42" s="8">
        <v>1808</v>
      </c>
      <c r="DO42" s="1">
        <v>1.37</v>
      </c>
      <c r="DP42" s="104">
        <f t="shared" si="287"/>
        <v>10956100.29154519</v>
      </c>
      <c r="DQ42" s="1" t="s">
        <v>36</v>
      </c>
      <c r="DR42" s="107">
        <v>80893421</v>
      </c>
      <c r="DS42" s="8">
        <v>1863</v>
      </c>
      <c r="DT42" s="1">
        <v>1.68</v>
      </c>
      <c r="DU42" s="104">
        <f t="shared" si="288"/>
        <v>11792043.877551019</v>
      </c>
      <c r="DV42" s="1" t="s">
        <v>36</v>
      </c>
      <c r="DW42" s="107">
        <v>84756826</v>
      </c>
      <c r="DX42" s="8">
        <v>1899</v>
      </c>
      <c r="DY42" s="1">
        <v>1.78</v>
      </c>
      <c r="DZ42" s="104">
        <f t="shared" si="289"/>
        <v>12355222.448979592</v>
      </c>
      <c r="EA42" s="1" t="s">
        <v>36</v>
      </c>
      <c r="EB42" s="107">
        <v>85223485</v>
      </c>
      <c r="EC42" s="8">
        <v>1909</v>
      </c>
      <c r="ED42" s="1">
        <v>1.69</v>
      </c>
      <c r="EE42" s="104">
        <f t="shared" si="290"/>
        <v>12423248.542274052</v>
      </c>
      <c r="EF42" s="1" t="s">
        <v>36</v>
      </c>
      <c r="EG42" s="107">
        <v>89679157</v>
      </c>
      <c r="EH42" s="8">
        <v>1919</v>
      </c>
      <c r="EI42" s="1">
        <v>1.65</v>
      </c>
      <c r="EJ42" s="104">
        <f t="shared" si="291"/>
        <v>13072763.411078716</v>
      </c>
      <c r="EK42" s="1" t="s">
        <v>36</v>
      </c>
      <c r="EL42" s="107">
        <v>89055352</v>
      </c>
      <c r="EM42" s="8">
        <v>1925</v>
      </c>
      <c r="EN42" s="1">
        <v>1.42</v>
      </c>
      <c r="EO42" s="104">
        <f t="shared" si="292"/>
        <v>12981829.737609329</v>
      </c>
      <c r="EP42" s="1" t="s">
        <v>36</v>
      </c>
      <c r="EQ42" s="107">
        <v>91284363</v>
      </c>
      <c r="ER42" s="8">
        <v>1931</v>
      </c>
      <c r="ES42" s="1">
        <v>1.52</v>
      </c>
      <c r="ET42" s="104">
        <f t="shared" si="293"/>
        <v>13306758.454810495</v>
      </c>
      <c r="EV42" s="98" t="s">
        <v>36</v>
      </c>
      <c r="EW42" s="105">
        <v>89102664</v>
      </c>
      <c r="EX42" s="225">
        <v>1949</v>
      </c>
      <c r="EY42" s="100">
        <v>1.39</v>
      </c>
      <c r="EZ42" s="104">
        <f t="shared" si="294"/>
        <v>12988726.530612245</v>
      </c>
      <c r="FB42" s="98" t="s">
        <v>36</v>
      </c>
      <c r="FC42" s="105">
        <v>98069264</v>
      </c>
      <c r="FD42" s="225">
        <v>1965</v>
      </c>
      <c r="FE42" s="100">
        <v>2.0699999999999998</v>
      </c>
      <c r="FF42" s="104">
        <f t="shared" si="295"/>
        <v>14295811.0787172</v>
      </c>
      <c r="FH42" s="98" t="s">
        <v>36</v>
      </c>
      <c r="FI42" s="105">
        <v>100763697</v>
      </c>
      <c r="FJ42" s="225">
        <v>1988</v>
      </c>
      <c r="FK42" s="100">
        <v>1.99</v>
      </c>
      <c r="FL42" s="104">
        <f t="shared" si="296"/>
        <v>14688585.56851312</v>
      </c>
      <c r="FN42" s="98" t="s">
        <v>36</v>
      </c>
      <c r="FO42" s="105">
        <v>103640235</v>
      </c>
      <c r="FP42" s="225">
        <v>2016</v>
      </c>
      <c r="FQ42" s="100">
        <v>1.46</v>
      </c>
      <c r="FR42" s="104">
        <f t="shared" si="297"/>
        <v>15107905.976676384</v>
      </c>
      <c r="FT42" s="98" t="s">
        <v>36</v>
      </c>
      <c r="FU42" s="105">
        <v>106581936</v>
      </c>
      <c r="FV42" s="225">
        <v>2025</v>
      </c>
      <c r="FW42" s="226">
        <v>1.53</v>
      </c>
      <c r="FX42" s="104">
        <f t="shared" si="298"/>
        <v>15536725.364431486</v>
      </c>
      <c r="FZ42" s="98" t="s">
        <v>36</v>
      </c>
      <c r="GA42" s="105">
        <v>111016057</v>
      </c>
      <c r="GB42" s="225">
        <v>2040</v>
      </c>
      <c r="GC42" s="226">
        <v>1.32</v>
      </c>
      <c r="GD42" s="104">
        <f t="shared" si="299"/>
        <v>16183098.688046647</v>
      </c>
      <c r="GF42" s="98" t="s">
        <v>36</v>
      </c>
      <c r="GG42" s="105">
        <v>112522973</v>
      </c>
      <c r="GH42" s="225">
        <v>2035</v>
      </c>
      <c r="GI42" s="226">
        <v>0.83</v>
      </c>
      <c r="GJ42" s="104">
        <f t="shared" si="300"/>
        <v>16402765.743440233</v>
      </c>
      <c r="GL42" s="98" t="s">
        <v>36</v>
      </c>
      <c r="GM42" s="105">
        <v>116673329</v>
      </c>
      <c r="GN42" s="225">
        <v>2040</v>
      </c>
      <c r="GO42" s="226">
        <v>1.29</v>
      </c>
      <c r="GP42" s="104">
        <f t="shared" si="301"/>
        <v>17007773.90670554</v>
      </c>
      <c r="GR42" s="98" t="s">
        <v>36</v>
      </c>
      <c r="GS42" s="105">
        <v>115015737</v>
      </c>
      <c r="GT42" s="225">
        <v>2035</v>
      </c>
      <c r="GU42" s="226">
        <v>0.98</v>
      </c>
      <c r="GV42" s="104">
        <f t="shared" si="302"/>
        <v>16766142.419825071</v>
      </c>
      <c r="GX42" s="98" t="s">
        <v>36</v>
      </c>
      <c r="GY42" s="105">
        <v>115510556</v>
      </c>
      <c r="GZ42" s="225">
        <v>2039</v>
      </c>
      <c r="HA42" s="226">
        <v>1</v>
      </c>
      <c r="HB42" s="108">
        <f t="shared" si="303"/>
        <v>16838273.469387755</v>
      </c>
      <c r="HD42" s="98" t="s">
        <v>36</v>
      </c>
      <c r="HE42" s="105">
        <v>116050261.13</v>
      </c>
      <c r="HF42" s="225">
        <v>2045</v>
      </c>
      <c r="HG42" s="226">
        <v>1.41</v>
      </c>
      <c r="HH42" s="108">
        <f t="shared" si="304"/>
        <v>16916947.686588921</v>
      </c>
      <c r="HJ42" s="98" t="s">
        <v>36</v>
      </c>
      <c r="HK42" s="105">
        <v>116767980</v>
      </c>
      <c r="HL42" s="225">
        <v>2064</v>
      </c>
      <c r="HM42" s="226">
        <v>0.84</v>
      </c>
      <c r="HN42" s="108">
        <f t="shared" si="305"/>
        <v>17021571.428571429</v>
      </c>
      <c r="HP42" s="98" t="s">
        <v>36</v>
      </c>
      <c r="HQ42" s="105">
        <v>118179610</v>
      </c>
      <c r="HR42" s="225">
        <v>2072</v>
      </c>
      <c r="HS42" s="226">
        <v>1.26</v>
      </c>
      <c r="HT42" s="108">
        <f t="shared" si="306"/>
        <v>17227348.396501455</v>
      </c>
      <c r="HV42" s="98" t="s">
        <v>36</v>
      </c>
      <c r="HW42" s="105">
        <v>110837969</v>
      </c>
      <c r="HX42" s="225">
        <v>2078</v>
      </c>
      <c r="HY42" s="226">
        <v>1.27</v>
      </c>
      <c r="HZ42" s="108">
        <f t="shared" si="307"/>
        <v>16157138.338192418</v>
      </c>
      <c r="IB42" s="98" t="s">
        <v>36</v>
      </c>
      <c r="IC42" s="105">
        <v>110662962</v>
      </c>
      <c r="ID42" s="225">
        <v>2082</v>
      </c>
      <c r="IE42" s="226">
        <v>1.17</v>
      </c>
      <c r="IF42" s="109">
        <f t="shared" si="308"/>
        <v>16131627.113702623</v>
      </c>
      <c r="IH42" s="98" t="s">
        <v>36</v>
      </c>
      <c r="II42" s="105">
        <v>111657036</v>
      </c>
      <c r="IJ42" s="225">
        <v>2089</v>
      </c>
      <c r="IK42" s="226">
        <v>1.0900000000000001</v>
      </c>
      <c r="IL42" s="108">
        <f t="shared" si="309"/>
        <v>16276535.860058308</v>
      </c>
      <c r="IN42" s="98" t="s">
        <v>36</v>
      </c>
      <c r="IO42" s="105">
        <v>112685468</v>
      </c>
      <c r="IP42" s="225">
        <v>2096</v>
      </c>
      <c r="IQ42" s="226">
        <v>1.59</v>
      </c>
      <c r="IR42" s="108">
        <f t="shared" si="310"/>
        <v>16426453.061224489</v>
      </c>
      <c r="IT42" s="98" t="s">
        <v>36</v>
      </c>
      <c r="IU42" s="105">
        <v>112667952</v>
      </c>
      <c r="IV42" s="225">
        <v>2098</v>
      </c>
      <c r="IW42" s="226">
        <v>1.64</v>
      </c>
      <c r="IX42" s="108">
        <f>IU42/$IV$4</f>
        <v>16423899.70845481</v>
      </c>
      <c r="IZ42" s="98" t="s">
        <v>36</v>
      </c>
      <c r="JA42" s="105">
        <v>112047574</v>
      </c>
      <c r="JB42" s="225">
        <v>2101</v>
      </c>
      <c r="JC42" s="226">
        <v>1.42</v>
      </c>
      <c r="JD42" s="108">
        <f t="shared" si="312"/>
        <v>16333465.597667638</v>
      </c>
      <c r="JF42" s="98" t="s">
        <v>36</v>
      </c>
      <c r="JG42" s="105">
        <v>106073449</v>
      </c>
      <c r="JH42" s="225">
        <v>2102</v>
      </c>
      <c r="JI42" s="226">
        <v>2.0499999999999998</v>
      </c>
      <c r="JJ42" s="108">
        <f t="shared" si="313"/>
        <v>15462601.895043731</v>
      </c>
      <c r="JL42" s="98" t="s">
        <v>36</v>
      </c>
      <c r="JM42" s="105">
        <v>105179534</v>
      </c>
      <c r="JN42" s="225">
        <v>2104</v>
      </c>
      <c r="JO42" s="226">
        <v>1.96</v>
      </c>
      <c r="JP42" s="108">
        <f t="shared" si="314"/>
        <v>15332293.586005829</v>
      </c>
      <c r="JR42" s="98" t="s">
        <v>36</v>
      </c>
      <c r="JS42" s="105">
        <v>104057126</v>
      </c>
      <c r="JT42" s="225">
        <v>2115</v>
      </c>
      <c r="JU42" s="226">
        <v>1.9</v>
      </c>
      <c r="JV42" s="108">
        <f t="shared" si="315"/>
        <v>15168677.259475218</v>
      </c>
      <c r="JX42" s="98" t="s">
        <v>36</v>
      </c>
      <c r="JY42" s="105">
        <v>106021362</v>
      </c>
      <c r="JZ42" s="225">
        <v>2129</v>
      </c>
      <c r="KA42" s="226">
        <v>2.62</v>
      </c>
      <c r="KB42" s="108">
        <f t="shared" si="316"/>
        <v>15455009.037900874</v>
      </c>
      <c r="KD42" s="98" t="s">
        <v>36</v>
      </c>
      <c r="KE42" s="105">
        <v>103843989</v>
      </c>
      <c r="KF42" s="225">
        <v>2140</v>
      </c>
      <c r="KG42" s="226">
        <v>2.0499999999999998</v>
      </c>
      <c r="KH42" s="108">
        <f t="shared" si="317"/>
        <v>15137607.725947522</v>
      </c>
      <c r="KJ42" s="98" t="s">
        <v>36</v>
      </c>
      <c r="KK42" s="105">
        <v>105423848</v>
      </c>
      <c r="KL42" s="225">
        <v>2136</v>
      </c>
      <c r="KM42" s="226">
        <v>3.31</v>
      </c>
      <c r="KN42" s="108">
        <f t="shared" si="318"/>
        <v>15367907.871720117</v>
      </c>
      <c r="KP42" s="98" t="s">
        <v>36</v>
      </c>
      <c r="KQ42" s="105">
        <v>108275087</v>
      </c>
      <c r="KR42" s="225">
        <v>2148</v>
      </c>
      <c r="KS42" s="226">
        <v>2.88</v>
      </c>
      <c r="KT42" s="108">
        <f t="shared" si="319"/>
        <v>15783540.379008746</v>
      </c>
      <c r="KV42" s="98" t="s">
        <v>36</v>
      </c>
      <c r="KW42" s="105">
        <v>109882341</v>
      </c>
      <c r="KX42" s="225">
        <v>2171</v>
      </c>
      <c r="KY42" s="226">
        <v>3.97</v>
      </c>
      <c r="KZ42" s="108">
        <f t="shared" si="320"/>
        <v>16017833.965014577</v>
      </c>
      <c r="LB42" s="98" t="s">
        <v>36</v>
      </c>
      <c r="LC42" s="105">
        <v>112468088</v>
      </c>
      <c r="LD42" s="225">
        <v>2198</v>
      </c>
      <c r="LE42" s="226">
        <v>2.65</v>
      </c>
      <c r="LF42" s="108">
        <f t="shared" si="326"/>
        <v>16394765.014577258</v>
      </c>
      <c r="LH42" s="98" t="s">
        <v>36</v>
      </c>
      <c r="LI42" s="105">
        <v>117809494</v>
      </c>
      <c r="LJ42" s="225">
        <v>2217</v>
      </c>
      <c r="LK42" s="226">
        <v>2.71</v>
      </c>
      <c r="LL42" s="108">
        <f t="shared" si="321"/>
        <v>17173395.626822155</v>
      </c>
      <c r="LN42" s="98" t="s">
        <v>36</v>
      </c>
      <c r="LO42" s="105">
        <v>117876077</v>
      </c>
      <c r="LP42" s="225">
        <v>2257</v>
      </c>
      <c r="LQ42" s="226">
        <v>2.82</v>
      </c>
      <c r="LR42" s="108">
        <f t="shared" si="322"/>
        <v>17183101.603498541</v>
      </c>
      <c r="LT42" s="98" t="s">
        <v>36</v>
      </c>
      <c r="LU42" s="105">
        <v>121250036</v>
      </c>
      <c r="LV42" s="225">
        <v>2290</v>
      </c>
      <c r="LW42" s="226">
        <v>2.93</v>
      </c>
      <c r="LX42" s="108">
        <f t="shared" si="323"/>
        <v>17674932.361516032</v>
      </c>
      <c r="LZ42" s="98" t="s">
        <v>36</v>
      </c>
      <c r="MA42" s="105">
        <v>124303908</v>
      </c>
      <c r="MB42" s="225">
        <v>2316</v>
      </c>
      <c r="MC42" s="226">
        <v>2.34</v>
      </c>
      <c r="MD42" s="108">
        <f t="shared" si="325"/>
        <v>18120103.206997085</v>
      </c>
      <c r="MF42" s="98" t="s">
        <v>36</v>
      </c>
      <c r="MG42" s="105">
        <v>126851432</v>
      </c>
      <c r="MH42" s="225">
        <v>2338</v>
      </c>
      <c r="MI42" s="226">
        <v>3.24</v>
      </c>
      <c r="MJ42" s="108">
        <f t="shared" si="324"/>
        <v>18491462.390670553</v>
      </c>
      <c r="ML42" s="98" t="s">
        <v>36</v>
      </c>
      <c r="MM42" s="105">
        <v>133934538</v>
      </c>
      <c r="MN42" s="225">
        <v>2374</v>
      </c>
      <c r="MO42" s="226">
        <v>2.76</v>
      </c>
      <c r="MP42" s="108">
        <f>MM42/MN4</f>
        <v>19523985.131195333</v>
      </c>
      <c r="MR42" s="98" t="s">
        <v>36</v>
      </c>
      <c r="MS42" s="105">
        <v>135459610</v>
      </c>
      <c r="MT42" s="225">
        <v>2407</v>
      </c>
      <c r="MU42" s="226">
        <v>2.4</v>
      </c>
      <c r="MV42" s="108">
        <f>MS42/MT4</f>
        <v>19746298.83381924</v>
      </c>
      <c r="MX42" s="98" t="s">
        <v>36</v>
      </c>
      <c r="MY42" s="105">
        <v>137065073</v>
      </c>
      <c r="MZ42" s="225">
        <v>2431</v>
      </c>
      <c r="NA42" s="226">
        <v>2.6</v>
      </c>
      <c r="NB42" s="108">
        <f>MY42/MZ4</f>
        <v>19980331.341107871</v>
      </c>
      <c r="ND42" s="98" t="s">
        <v>36</v>
      </c>
      <c r="NE42" s="105">
        <v>138793025</v>
      </c>
      <c r="NF42" s="225">
        <v>2452</v>
      </c>
      <c r="NG42" s="226">
        <v>2.95</v>
      </c>
      <c r="NH42" s="108">
        <f>NE42/NF4</f>
        <v>20232219.3877551</v>
      </c>
      <c r="NJ42" s="98" t="s">
        <v>36</v>
      </c>
      <c r="NK42" s="105">
        <v>141889568</v>
      </c>
      <c r="NL42" s="225">
        <v>2476</v>
      </c>
      <c r="NM42" s="234">
        <v>2.86</v>
      </c>
      <c r="NN42" s="108">
        <f>NK42/NL4</f>
        <v>20683610.495626822</v>
      </c>
      <c r="NP42" s="98" t="s">
        <v>36</v>
      </c>
      <c r="NQ42" s="105">
        <v>149241318</v>
      </c>
      <c r="NR42" s="225">
        <v>2517</v>
      </c>
      <c r="NS42" s="234">
        <v>3.1</v>
      </c>
      <c r="NT42" s="108">
        <f>NQ42/NR4</f>
        <v>21755294.169096209</v>
      </c>
      <c r="NV42" s="98" t="s">
        <v>36</v>
      </c>
      <c r="NW42" s="105">
        <v>149586343</v>
      </c>
      <c r="NX42" s="105">
        <v>2525</v>
      </c>
      <c r="NY42" s="234">
        <v>1.69</v>
      </c>
      <c r="NZ42" s="108">
        <f>NW42/NX4</f>
        <v>21805589.358600583</v>
      </c>
      <c r="OB42" s="98" t="s">
        <v>36</v>
      </c>
      <c r="OC42" s="105">
        <v>149967576</v>
      </c>
      <c r="OD42" s="105">
        <v>2541</v>
      </c>
      <c r="OE42" s="234">
        <v>1.98</v>
      </c>
      <c r="OF42" s="108">
        <f>OC42/OD4</f>
        <v>21861162.682215743</v>
      </c>
      <c r="OH42" s="98" t="s">
        <v>36</v>
      </c>
      <c r="OI42" s="105">
        <v>164442361</v>
      </c>
      <c r="OJ42" s="105">
        <v>2585</v>
      </c>
      <c r="OK42" s="234">
        <v>2.91</v>
      </c>
      <c r="OL42" s="108">
        <f>OI42/OJ4</f>
        <v>23971189.650145773</v>
      </c>
      <c r="ON42" s="98" t="s">
        <v>36</v>
      </c>
      <c r="OO42" s="105">
        <v>168146267</v>
      </c>
      <c r="OP42" s="105">
        <v>2617</v>
      </c>
      <c r="OQ42" s="234">
        <v>3.42</v>
      </c>
      <c r="OR42" s="108">
        <f>OO42/OP4</f>
        <v>24511117.638483964</v>
      </c>
      <c r="OT42" s="98" t="s">
        <v>36</v>
      </c>
      <c r="OU42" s="105">
        <v>171357034</v>
      </c>
      <c r="OV42" s="105">
        <v>2641</v>
      </c>
      <c r="OW42" s="234">
        <v>2.14</v>
      </c>
      <c r="OX42" s="108">
        <f>OU42/OV4</f>
        <v>24979159.475218657</v>
      </c>
      <c r="OZ42" s="98" t="s">
        <v>36</v>
      </c>
      <c r="PA42" s="105">
        <v>172136177</v>
      </c>
      <c r="PB42" s="105">
        <v>2680</v>
      </c>
      <c r="PC42" s="234">
        <v>2.4500000000000002</v>
      </c>
      <c r="PD42" s="108">
        <f>PA42/PB4</f>
        <v>25092737.172011662</v>
      </c>
      <c r="PF42" s="98" t="s">
        <v>36</v>
      </c>
      <c r="PG42" s="105">
        <v>183705899</v>
      </c>
      <c r="PH42" s="105">
        <v>2734</v>
      </c>
      <c r="PI42" s="234">
        <v>2.44</v>
      </c>
      <c r="PJ42" s="108">
        <f>PG42/PH4</f>
        <v>26779285.568513118</v>
      </c>
      <c r="PL42" s="98" t="s">
        <v>36</v>
      </c>
      <c r="PM42" s="105">
        <v>189484796</v>
      </c>
      <c r="PN42" s="105">
        <v>2772</v>
      </c>
      <c r="PO42" s="234">
        <v>2.52</v>
      </c>
      <c r="PP42" s="108">
        <f>PM42/PN4</f>
        <v>27621690.379008744</v>
      </c>
      <c r="PR42" s="98" t="s">
        <v>36</v>
      </c>
      <c r="PS42" s="105">
        <v>196111154</v>
      </c>
      <c r="PT42" s="105">
        <v>2806</v>
      </c>
      <c r="PU42" s="234">
        <v>2.69</v>
      </c>
      <c r="PV42" s="108">
        <f>PS42/PT4</f>
        <v>28587631.778425656</v>
      </c>
      <c r="PX42" s="98" t="s">
        <v>36</v>
      </c>
      <c r="PY42" s="105">
        <v>196387518</v>
      </c>
      <c r="PZ42" s="105">
        <v>2837</v>
      </c>
      <c r="QA42" s="234">
        <v>2.39</v>
      </c>
      <c r="QB42" s="108">
        <f>PY42/PZ4</f>
        <v>28627918.075801749</v>
      </c>
      <c r="QD42" s="98" t="s">
        <v>36</v>
      </c>
      <c r="QE42" s="105">
        <v>197333039</v>
      </c>
      <c r="QF42" s="105">
        <v>2857</v>
      </c>
      <c r="QG42" s="234">
        <v>2.73</v>
      </c>
      <c r="QH42" s="108">
        <f>QE42/QF4</f>
        <v>28765749.12536443</v>
      </c>
      <c r="QJ42" s="98" t="s">
        <v>36</v>
      </c>
      <c r="QK42" s="105">
        <v>213700902</v>
      </c>
      <c r="QL42" s="105">
        <v>2904</v>
      </c>
      <c r="QM42" s="234">
        <v>2.73</v>
      </c>
      <c r="QN42" s="108">
        <f>QK42/QL4</f>
        <v>31151734.985422738</v>
      </c>
      <c r="QP42" s="98" t="s">
        <v>36</v>
      </c>
      <c r="QQ42" s="105">
        <v>213112524</v>
      </c>
      <c r="QR42" s="105">
        <v>2945</v>
      </c>
      <c r="QS42" s="234">
        <v>1.94</v>
      </c>
      <c r="QT42" s="108">
        <f>QQ42/QR4</f>
        <v>31065965.597667638</v>
      </c>
      <c r="QV42" s="98" t="s">
        <v>36</v>
      </c>
      <c r="QW42" s="105">
        <v>215203210</v>
      </c>
      <c r="QX42" s="105">
        <v>2983</v>
      </c>
      <c r="QY42" s="234">
        <v>1.96</v>
      </c>
      <c r="QZ42" s="108">
        <f>QW42/QX4</f>
        <v>31370730.320699707</v>
      </c>
      <c r="RB42" s="98" t="s">
        <v>36</v>
      </c>
      <c r="RC42" s="105">
        <v>218491568</v>
      </c>
      <c r="RD42" s="105">
        <v>3034</v>
      </c>
      <c r="RE42" s="234">
        <v>2.7</v>
      </c>
      <c r="RF42" s="108">
        <f>RC42/RD4</f>
        <v>31850082.798833817</v>
      </c>
      <c r="RH42" s="98" t="s">
        <v>36</v>
      </c>
      <c r="RI42" s="105">
        <v>231556886</v>
      </c>
      <c r="RJ42" s="105">
        <v>3061</v>
      </c>
      <c r="RK42" s="234">
        <v>2.14</v>
      </c>
      <c r="RL42" s="108">
        <f>RI42/RJ4</f>
        <v>33754648.104956269</v>
      </c>
      <c r="RN42" s="98" t="s">
        <v>36</v>
      </c>
      <c r="RO42" s="105">
        <v>233694995</v>
      </c>
      <c r="RP42" s="105">
        <v>3112</v>
      </c>
      <c r="RQ42" s="234">
        <v>1.65</v>
      </c>
      <c r="RR42" s="108">
        <f>RO42/RP4</f>
        <v>34066325.801749267</v>
      </c>
      <c r="RT42" s="98" t="s">
        <v>36</v>
      </c>
      <c r="RU42" s="105">
        <v>233733715</v>
      </c>
      <c r="RV42" s="105">
        <v>3164</v>
      </c>
      <c r="RW42" s="234">
        <v>2.11</v>
      </c>
      <c r="RX42" s="108">
        <f>RU42/RV4</f>
        <v>34071970.116618074</v>
      </c>
      <c r="RZ42" s="98" t="s">
        <v>36</v>
      </c>
      <c r="SA42" s="105">
        <v>234305214</v>
      </c>
      <c r="SB42" s="105">
        <v>3212</v>
      </c>
      <c r="SC42" s="234">
        <v>1.76</v>
      </c>
      <c r="SD42" s="108">
        <f>SA42/SB4</f>
        <v>34155279.008746356</v>
      </c>
      <c r="SF42" s="98" t="s">
        <v>36</v>
      </c>
      <c r="SG42" s="105">
        <v>233470606</v>
      </c>
      <c r="SH42" s="105">
        <v>3241</v>
      </c>
      <c r="SI42" s="234">
        <v>2.38</v>
      </c>
      <c r="SJ42" s="108">
        <f>SG42/SH4</f>
        <v>34033616.034985423</v>
      </c>
      <c r="SL42" s="98" t="s">
        <v>36</v>
      </c>
      <c r="SM42" s="105">
        <v>232897729</v>
      </c>
      <c r="SN42" s="105">
        <v>3263</v>
      </c>
      <c r="SO42" s="234">
        <v>1.67</v>
      </c>
      <c r="SP42" s="108">
        <f>SM42/SN4</f>
        <v>33950106.268221572</v>
      </c>
      <c r="SR42" s="98" t="s">
        <v>36</v>
      </c>
      <c r="SS42" s="105">
        <v>237341294</v>
      </c>
      <c r="ST42" s="105">
        <v>3302</v>
      </c>
      <c r="SU42" s="234">
        <v>3.31</v>
      </c>
      <c r="SV42" s="108">
        <f>SS42/ST4</f>
        <v>34597856.268221572</v>
      </c>
      <c r="SX42" s="98" t="s">
        <v>36</v>
      </c>
      <c r="SY42" s="105">
        <v>246017079</v>
      </c>
      <c r="SZ42" s="105">
        <v>3344</v>
      </c>
      <c r="TA42" s="234">
        <v>2.95</v>
      </c>
      <c r="TB42" s="108">
        <f>SY42/SZ4</f>
        <v>35862547.959183671</v>
      </c>
      <c r="TD42" s="98" t="s">
        <v>36</v>
      </c>
      <c r="TE42" s="105">
        <v>252953668.75999999</v>
      </c>
      <c r="TF42" s="105">
        <v>3386</v>
      </c>
      <c r="TG42" s="234">
        <v>2.88</v>
      </c>
      <c r="TH42" s="108">
        <f>TE42/TF4</f>
        <v>36873712.64723032</v>
      </c>
      <c r="TJ42" s="98" t="s">
        <v>36</v>
      </c>
      <c r="TK42" s="105">
        <v>254861635.34</v>
      </c>
      <c r="TL42" s="105">
        <v>3435</v>
      </c>
      <c r="TM42" s="234">
        <v>2.0499999999999998</v>
      </c>
      <c r="TN42" s="108">
        <f>TK42/TL4</f>
        <v>37151841.886297375</v>
      </c>
      <c r="TP42" s="98" t="s">
        <v>36</v>
      </c>
      <c r="TQ42" s="105">
        <v>257578157.38999999</v>
      </c>
      <c r="TR42" s="105">
        <v>3470</v>
      </c>
      <c r="TS42" s="234">
        <v>1.9</v>
      </c>
      <c r="TT42" s="108">
        <f>TQ42/TR4</f>
        <v>37547836.354227401</v>
      </c>
      <c r="TV42" s="98" t="s">
        <v>36</v>
      </c>
      <c r="TW42" s="105">
        <v>260667728.94</v>
      </c>
      <c r="TX42" s="105">
        <v>3503</v>
      </c>
      <c r="TY42" s="234">
        <v>2.27</v>
      </c>
      <c r="TZ42" s="108">
        <f>TW42/TX4</f>
        <v>37998211.215743437</v>
      </c>
      <c r="UB42" s="98" t="s">
        <v>36</v>
      </c>
      <c r="UC42" s="507">
        <v>260204441.38999999</v>
      </c>
      <c r="UD42" s="105">
        <v>3535</v>
      </c>
      <c r="UE42" s="230">
        <v>2.91</v>
      </c>
      <c r="UF42" s="108">
        <f>UC42/UD4</f>
        <v>37930676.58746355</v>
      </c>
    </row>
    <row r="43" spans="1:553" ht="15" customHeight="1" x14ac:dyDescent="0.25">
      <c r="A43" s="76" t="s">
        <v>251</v>
      </c>
      <c r="B43" s="77" t="s">
        <v>15</v>
      </c>
      <c r="C43" s="128" t="s">
        <v>70</v>
      </c>
      <c r="D43" s="78"/>
      <c r="E43" s="85"/>
      <c r="F43" s="85"/>
      <c r="G43" s="124"/>
      <c r="H43" s="216">
        <f t="shared" si="267"/>
        <v>0</v>
      </c>
      <c r="I43" s="80"/>
      <c r="J43" s="238"/>
      <c r="K43" s="231"/>
      <c r="L43" s="231"/>
      <c r="M43" s="218"/>
      <c r="N43" s="84"/>
      <c r="O43" s="123"/>
      <c r="P43" s="123"/>
      <c r="Q43" s="85">
        <f t="shared" si="268"/>
        <v>0</v>
      </c>
      <c r="R43" s="86"/>
      <c r="S43" s="89"/>
      <c r="T43" s="88"/>
      <c r="U43" s="94"/>
      <c r="V43" s="97">
        <f t="shared" si="266"/>
        <v>0</v>
      </c>
      <c r="W43" s="86"/>
      <c r="X43" s="89"/>
      <c r="Y43" s="88"/>
      <c r="Z43" s="88"/>
      <c r="AA43" s="93">
        <f t="shared" si="269"/>
        <v>0</v>
      </c>
      <c r="AB43" s="86"/>
      <c r="AC43" s="89"/>
      <c r="AD43" s="88"/>
      <c r="AE43" s="88"/>
      <c r="AF43" s="93">
        <f t="shared" si="270"/>
        <v>0</v>
      </c>
      <c r="AG43" s="86"/>
      <c r="AH43" s="90"/>
      <c r="AI43" s="88"/>
      <c r="AJ43" s="88"/>
      <c r="AK43" s="220">
        <f t="shared" si="271"/>
        <v>0</v>
      </c>
      <c r="AL43" s="86"/>
      <c r="AM43" s="89"/>
      <c r="AN43" s="88">
        <v>14173968</v>
      </c>
      <c r="AO43" s="88">
        <v>3</v>
      </c>
      <c r="AP43" s="91"/>
      <c r="AQ43" s="93">
        <f t="shared" si="272"/>
        <v>2042358.501440922</v>
      </c>
      <c r="AR43" s="88"/>
      <c r="AS43" s="89" t="s">
        <v>35</v>
      </c>
      <c r="AT43" s="88">
        <v>16195115</v>
      </c>
      <c r="AU43" s="94">
        <v>7</v>
      </c>
      <c r="AV43" s="221">
        <v>1.72</v>
      </c>
      <c r="AW43" s="97">
        <f t="shared" si="273"/>
        <v>2333590.0576368873</v>
      </c>
      <c r="AX43" s="89" t="s">
        <v>35</v>
      </c>
      <c r="AY43" s="88">
        <v>20763987</v>
      </c>
      <c r="AZ43" s="88">
        <v>11</v>
      </c>
      <c r="BA43" s="94">
        <v>1.18</v>
      </c>
      <c r="BB43" s="220">
        <f t="shared" si="274"/>
        <v>3000576.1560693644</v>
      </c>
      <c r="BC43" s="89" t="s">
        <v>35</v>
      </c>
      <c r="BD43" s="88">
        <v>12597575</v>
      </c>
      <c r="BE43" s="94">
        <v>14</v>
      </c>
      <c r="BF43" s="113">
        <v>1.08</v>
      </c>
      <c r="BG43" s="97">
        <f t="shared" si="275"/>
        <v>1825735.5072463767</v>
      </c>
      <c r="BH43" s="98" t="s">
        <v>35</v>
      </c>
      <c r="BI43" s="99">
        <v>21128989.289999999</v>
      </c>
      <c r="BJ43" s="99">
        <v>17</v>
      </c>
      <c r="BK43" s="100">
        <v>2</v>
      </c>
      <c r="BL43" s="223">
        <f t="shared" si="276"/>
        <v>3066616.732946299</v>
      </c>
      <c r="BM43" s="224" t="s">
        <v>35</v>
      </c>
      <c r="BN43" s="99">
        <v>16597558</v>
      </c>
      <c r="BO43" s="99">
        <v>21</v>
      </c>
      <c r="BP43" s="106">
        <v>1.56</v>
      </c>
      <c r="BQ43" s="104">
        <f t="shared" si="277"/>
        <v>2408934.3976777941</v>
      </c>
      <c r="BR43" s="224" t="s">
        <v>35</v>
      </c>
      <c r="BS43" s="99">
        <v>14638410</v>
      </c>
      <c r="BT43" s="99">
        <v>22</v>
      </c>
      <c r="BU43" s="106">
        <v>-0.92</v>
      </c>
      <c r="BV43" s="104">
        <f t="shared" si="278"/>
        <v>2127675.8720930233</v>
      </c>
      <c r="BW43" s="98" t="s">
        <v>35</v>
      </c>
      <c r="BX43" s="105">
        <v>14349913</v>
      </c>
      <c r="BY43" s="105">
        <v>22</v>
      </c>
      <c r="BZ43" s="106">
        <v>1.19</v>
      </c>
      <c r="CA43" s="104">
        <f t="shared" si="279"/>
        <v>2088779.1848617175</v>
      </c>
      <c r="CB43" s="98" t="s">
        <v>35</v>
      </c>
      <c r="CC43" s="99">
        <v>17560029</v>
      </c>
      <c r="CD43" s="99">
        <v>31</v>
      </c>
      <c r="CE43" s="106">
        <v>4.25</v>
      </c>
      <c r="CF43" s="104">
        <f t="shared" si="280"/>
        <v>2556044.978165939</v>
      </c>
      <c r="CG43" s="98" t="s">
        <v>35</v>
      </c>
      <c r="CH43" s="99">
        <v>16990563</v>
      </c>
      <c r="CI43" s="99">
        <v>46</v>
      </c>
      <c r="CJ43" s="106">
        <v>3.11</v>
      </c>
      <c r="CK43" s="105">
        <f t="shared" si="281"/>
        <v>2473153.2751091705</v>
      </c>
      <c r="CL43" s="98" t="s">
        <v>35</v>
      </c>
      <c r="CM43" s="105">
        <v>18476719</v>
      </c>
      <c r="CN43" s="105">
        <v>73</v>
      </c>
      <c r="CO43" s="106">
        <v>0.56999999999999995</v>
      </c>
      <c r="CP43" s="104">
        <f t="shared" si="282"/>
        <v>2689478.7481804946</v>
      </c>
      <c r="CQ43" s="98" t="s">
        <v>35</v>
      </c>
      <c r="CR43" s="99">
        <v>23867609</v>
      </c>
      <c r="CS43" s="99">
        <v>98</v>
      </c>
      <c r="CT43" s="106">
        <v>1.52</v>
      </c>
      <c r="CU43" s="104">
        <f t="shared" si="283"/>
        <v>3479243.2944606412</v>
      </c>
      <c r="CV43" s="1" t="s">
        <v>35</v>
      </c>
      <c r="CW43" s="107">
        <v>33620894.119999997</v>
      </c>
      <c r="CX43" s="1">
        <v>106</v>
      </c>
      <c r="CY43" s="1">
        <v>0.95</v>
      </c>
      <c r="CZ43" s="104">
        <f t="shared" si="284"/>
        <v>4901004.9737609327</v>
      </c>
      <c r="DA43" s="105"/>
      <c r="DB43" s="1" t="s">
        <v>35</v>
      </c>
      <c r="DC43" s="107">
        <v>31057231</v>
      </c>
      <c r="DD43" s="1">
        <v>106</v>
      </c>
      <c r="DE43" s="1">
        <v>0.08</v>
      </c>
      <c r="DF43" s="104">
        <f t="shared" si="285"/>
        <v>4527293.1486880463</v>
      </c>
      <c r="DG43" s="1" t="s">
        <v>35</v>
      </c>
      <c r="DH43" s="107">
        <v>19494502</v>
      </c>
      <c r="DI43" s="8">
        <v>106</v>
      </c>
      <c r="DJ43" s="1">
        <v>2.0699999999999998</v>
      </c>
      <c r="DK43" s="104">
        <f t="shared" si="286"/>
        <v>2841764.139941691</v>
      </c>
      <c r="DL43" s="1" t="s">
        <v>35</v>
      </c>
      <c r="DM43" s="107">
        <v>8716083</v>
      </c>
      <c r="DN43" s="8">
        <v>108</v>
      </c>
      <c r="DO43" s="1">
        <v>0.49</v>
      </c>
      <c r="DP43" s="104">
        <f t="shared" si="287"/>
        <v>1270566.0349854226</v>
      </c>
      <c r="DQ43" s="1" t="s">
        <v>35</v>
      </c>
      <c r="DR43" s="107">
        <v>8203738</v>
      </c>
      <c r="DS43" s="8">
        <v>111</v>
      </c>
      <c r="DT43" s="1">
        <v>3.71</v>
      </c>
      <c r="DU43" s="104">
        <f t="shared" si="288"/>
        <v>1195880.1749271136</v>
      </c>
      <c r="DV43" s="1" t="s">
        <v>35</v>
      </c>
      <c r="DW43" s="107">
        <v>10045436</v>
      </c>
      <c r="DX43" s="8">
        <v>112</v>
      </c>
      <c r="DY43" s="1">
        <v>0.09</v>
      </c>
      <c r="DZ43" s="104">
        <f t="shared" si="289"/>
        <v>1464349.2711370261</v>
      </c>
      <c r="EA43" s="1" t="s">
        <v>35</v>
      </c>
      <c r="EB43" s="107">
        <v>10536328</v>
      </c>
      <c r="EC43" s="8">
        <v>111</v>
      </c>
      <c r="ED43" s="1">
        <v>1.39</v>
      </c>
      <c r="EE43" s="104">
        <f t="shared" si="290"/>
        <v>1535907.8717201166</v>
      </c>
      <c r="EF43" s="1" t="s">
        <v>35</v>
      </c>
      <c r="EG43" s="107">
        <v>9016470</v>
      </c>
      <c r="EH43" s="8">
        <v>110</v>
      </c>
      <c r="EI43" s="1">
        <v>0.86</v>
      </c>
      <c r="EJ43" s="104">
        <f t="shared" si="291"/>
        <v>1314354.2274052477</v>
      </c>
      <c r="EK43" s="1" t="s">
        <v>35</v>
      </c>
      <c r="EL43" s="107">
        <v>8146160</v>
      </c>
      <c r="EM43" s="8">
        <v>109</v>
      </c>
      <c r="EN43" s="1">
        <v>-0.24</v>
      </c>
      <c r="EO43" s="104">
        <f t="shared" si="292"/>
        <v>1187486.8804664724</v>
      </c>
      <c r="EP43" s="1" t="s">
        <v>35</v>
      </c>
      <c r="EQ43" s="107">
        <v>8650632</v>
      </c>
      <c r="ER43" s="8">
        <v>108</v>
      </c>
      <c r="ES43" s="1">
        <v>0.12</v>
      </c>
      <c r="ET43" s="104">
        <f t="shared" si="293"/>
        <v>1261025.0728862972</v>
      </c>
      <c r="EV43" s="98" t="s">
        <v>35</v>
      </c>
      <c r="EW43" s="105">
        <v>6496138</v>
      </c>
      <c r="EX43" s="225">
        <v>105</v>
      </c>
      <c r="EY43" s="100">
        <v>1.1000000000000001</v>
      </c>
      <c r="EZ43" s="104">
        <f t="shared" si="294"/>
        <v>946958.89212827978</v>
      </c>
      <c r="FB43" s="98" t="s">
        <v>35</v>
      </c>
      <c r="FC43" s="105">
        <v>7145394</v>
      </c>
      <c r="FD43" s="225">
        <v>103</v>
      </c>
      <c r="FE43" s="100">
        <v>-2.5000000000000001E-2</v>
      </c>
      <c r="FF43" s="104">
        <f t="shared" si="295"/>
        <v>1041602.6239067055</v>
      </c>
      <c r="FH43" s="98" t="s">
        <v>35</v>
      </c>
      <c r="FI43" s="105">
        <v>5379320</v>
      </c>
      <c r="FJ43" s="225">
        <v>98</v>
      </c>
      <c r="FK43" s="100">
        <v>0.17</v>
      </c>
      <c r="FL43" s="104">
        <f t="shared" si="296"/>
        <v>784157.43440233229</v>
      </c>
      <c r="FN43" s="98" t="s">
        <v>35</v>
      </c>
      <c r="FO43" s="105">
        <v>5372887</v>
      </c>
      <c r="FP43" s="225">
        <v>96</v>
      </c>
      <c r="FQ43" s="100">
        <v>1.48</v>
      </c>
      <c r="FR43" s="104">
        <f t="shared" si="297"/>
        <v>783219.67930029146</v>
      </c>
      <c r="FT43" s="98" t="s">
        <v>35</v>
      </c>
      <c r="FU43" s="105">
        <v>3618422</v>
      </c>
      <c r="FV43" s="225">
        <v>96</v>
      </c>
      <c r="FW43" s="226">
        <v>0.54</v>
      </c>
      <c r="FX43" s="104">
        <f t="shared" si="298"/>
        <v>527466.76384839648</v>
      </c>
      <c r="FZ43" s="98" t="s">
        <v>35</v>
      </c>
      <c r="GA43" s="105">
        <v>2098196</v>
      </c>
      <c r="GB43" s="225">
        <v>96</v>
      </c>
      <c r="GC43" s="226">
        <v>0.82</v>
      </c>
      <c r="GD43" s="104">
        <f t="shared" si="299"/>
        <v>305859.47521865886</v>
      </c>
      <c r="GF43" s="98" t="s">
        <v>35</v>
      </c>
      <c r="GG43" s="105">
        <v>2094513</v>
      </c>
      <c r="GH43" s="225">
        <v>96</v>
      </c>
      <c r="GI43" s="226">
        <v>-0.35</v>
      </c>
      <c r="GJ43" s="104">
        <f t="shared" si="300"/>
        <v>305322.59475218656</v>
      </c>
      <c r="GL43" s="98" t="s">
        <v>35</v>
      </c>
      <c r="GM43" s="105">
        <v>1893595</v>
      </c>
      <c r="GN43" s="225">
        <v>55</v>
      </c>
      <c r="GO43" s="226">
        <v>-0.21</v>
      </c>
      <c r="GP43" s="104">
        <f t="shared" si="301"/>
        <v>276034.25655976677</v>
      </c>
      <c r="GR43" s="98" t="s">
        <v>35</v>
      </c>
      <c r="GS43" s="105">
        <v>2140482</v>
      </c>
      <c r="GT43" s="225">
        <v>56</v>
      </c>
      <c r="GU43" s="226">
        <v>-0.02</v>
      </c>
      <c r="GV43" s="104">
        <f t="shared" si="302"/>
        <v>312023.61516034981</v>
      </c>
      <c r="GX43" s="98" t="s">
        <v>35</v>
      </c>
      <c r="GY43" s="105">
        <v>2139006</v>
      </c>
      <c r="GZ43" s="225">
        <v>56</v>
      </c>
      <c r="HA43" s="226">
        <v>-0.76</v>
      </c>
      <c r="HB43" s="108">
        <f t="shared" si="303"/>
        <v>311808.4548104956</v>
      </c>
      <c r="HD43" s="98" t="s">
        <v>35</v>
      </c>
      <c r="HE43" s="105">
        <v>2151318.92</v>
      </c>
      <c r="HF43" s="225">
        <v>57</v>
      </c>
      <c r="HG43" s="226">
        <v>1.31</v>
      </c>
      <c r="HH43" s="108">
        <f t="shared" si="304"/>
        <v>313603.34110787167</v>
      </c>
      <c r="HJ43" s="98" t="s">
        <v>35</v>
      </c>
      <c r="HK43" s="105">
        <v>2151725</v>
      </c>
      <c r="HL43" s="225">
        <v>57</v>
      </c>
      <c r="HM43" s="226">
        <v>0.38</v>
      </c>
      <c r="HN43" s="108">
        <f t="shared" si="305"/>
        <v>313662.53644314868</v>
      </c>
      <c r="HP43" s="98" t="s">
        <v>35</v>
      </c>
      <c r="HQ43" s="105">
        <v>1813110</v>
      </c>
      <c r="HR43" s="225">
        <v>57</v>
      </c>
      <c r="HS43" s="226">
        <v>1.1599999999999999</v>
      </c>
      <c r="HT43" s="108">
        <f t="shared" si="306"/>
        <v>264301.749271137</v>
      </c>
      <c r="HV43" s="98" t="s">
        <v>35</v>
      </c>
      <c r="HW43" s="105">
        <v>1813412</v>
      </c>
      <c r="HX43" s="225">
        <v>57</v>
      </c>
      <c r="HY43" s="226">
        <v>0.2</v>
      </c>
      <c r="HZ43" s="108">
        <f t="shared" si="307"/>
        <v>264345.7725947522</v>
      </c>
      <c r="IB43" s="98" t="s">
        <v>35</v>
      </c>
      <c r="IC43" s="105">
        <v>2159490</v>
      </c>
      <c r="ID43" s="225">
        <v>57</v>
      </c>
      <c r="IE43" s="226">
        <v>-2.09</v>
      </c>
      <c r="IF43" s="108">
        <f t="shared" si="308"/>
        <v>314794.46064139938</v>
      </c>
      <c r="IH43" s="98" t="s">
        <v>35</v>
      </c>
      <c r="II43" s="105">
        <v>2161827</v>
      </c>
      <c r="IJ43" s="225">
        <v>57</v>
      </c>
      <c r="IK43" s="226">
        <v>1.24</v>
      </c>
      <c r="IL43" s="108">
        <f t="shared" si="309"/>
        <v>315135.13119533524</v>
      </c>
      <c r="IN43" s="98" t="s">
        <v>35</v>
      </c>
      <c r="IO43" s="105">
        <v>2160293</v>
      </c>
      <c r="IP43" s="225">
        <v>57</v>
      </c>
      <c r="IQ43" s="226">
        <v>0.64</v>
      </c>
      <c r="IR43" s="108">
        <f t="shared" si="310"/>
        <v>314911.51603498543</v>
      </c>
      <c r="IT43" s="98" t="s">
        <v>35</v>
      </c>
      <c r="IU43" s="105">
        <v>2160816</v>
      </c>
      <c r="IV43" s="225">
        <v>57</v>
      </c>
      <c r="IW43" s="226">
        <v>0.26</v>
      </c>
      <c r="IX43" s="108">
        <f t="shared" si="311"/>
        <v>314987.75510204083</v>
      </c>
      <c r="IZ43" s="98" t="s">
        <v>35</v>
      </c>
      <c r="JA43" s="105">
        <v>1864104</v>
      </c>
      <c r="JB43" s="225">
        <v>57</v>
      </c>
      <c r="JC43" s="226">
        <v>2.13</v>
      </c>
      <c r="JD43" s="108">
        <f t="shared" si="312"/>
        <v>271735.27696793003</v>
      </c>
      <c r="JF43" s="98" t="s">
        <v>35</v>
      </c>
      <c r="JG43" s="105">
        <v>1864290</v>
      </c>
      <c r="JH43" s="225">
        <v>57</v>
      </c>
      <c r="JI43" s="226">
        <v>0.13</v>
      </c>
      <c r="JJ43" s="108">
        <f t="shared" si="313"/>
        <v>271762.3906705539</v>
      </c>
      <c r="JL43" s="98" t="s">
        <v>35</v>
      </c>
      <c r="JM43" s="105">
        <v>2212299</v>
      </c>
      <c r="JN43" s="225">
        <v>57</v>
      </c>
      <c r="JO43" s="226">
        <v>-1.32</v>
      </c>
      <c r="JP43" s="108">
        <f t="shared" si="314"/>
        <v>322492.56559766765</v>
      </c>
      <c r="JR43" s="98" t="s">
        <v>35</v>
      </c>
      <c r="JS43" s="105">
        <v>2072305</v>
      </c>
      <c r="JT43" s="225">
        <v>57</v>
      </c>
      <c r="JU43" s="226">
        <v>5.69</v>
      </c>
      <c r="JV43" s="108">
        <f t="shared" si="315"/>
        <v>302085.27696793003</v>
      </c>
      <c r="JX43" s="98" t="s">
        <v>35</v>
      </c>
      <c r="JY43" s="105">
        <v>2079935</v>
      </c>
      <c r="JZ43" s="225">
        <v>57</v>
      </c>
      <c r="KA43" s="226">
        <v>4.38</v>
      </c>
      <c r="KB43" s="108">
        <f t="shared" si="316"/>
        <v>303197.5218658892</v>
      </c>
      <c r="KD43" s="98" t="s">
        <v>35</v>
      </c>
      <c r="KE43" s="105">
        <v>2067173</v>
      </c>
      <c r="KF43" s="225">
        <v>56</v>
      </c>
      <c r="KG43" s="226">
        <v>-3.33</v>
      </c>
      <c r="KH43" s="108">
        <f t="shared" si="317"/>
        <v>301337.17201166181</v>
      </c>
      <c r="KJ43" s="98" t="s">
        <v>35</v>
      </c>
      <c r="KK43" s="105">
        <v>2167700</v>
      </c>
      <c r="KL43" s="225">
        <v>56</v>
      </c>
      <c r="KM43" s="226">
        <v>0.23</v>
      </c>
      <c r="KN43" s="108">
        <f t="shared" si="318"/>
        <v>315991.25364431483</v>
      </c>
      <c r="KP43" s="98" t="s">
        <v>35</v>
      </c>
      <c r="KQ43" s="105">
        <v>2192645</v>
      </c>
      <c r="KR43" s="225">
        <v>55</v>
      </c>
      <c r="KS43" s="226">
        <v>15.37</v>
      </c>
      <c r="KT43" s="108">
        <f t="shared" si="319"/>
        <v>319627.55102040817</v>
      </c>
      <c r="KV43" s="98" t="s">
        <v>35</v>
      </c>
      <c r="KW43" s="105">
        <v>2198438</v>
      </c>
      <c r="KX43" s="225">
        <v>55</v>
      </c>
      <c r="KY43" s="226">
        <v>3.06</v>
      </c>
      <c r="KZ43" s="109">
        <f t="shared" si="320"/>
        <v>320472.01166180754</v>
      </c>
      <c r="LB43" s="98" t="s">
        <v>35</v>
      </c>
      <c r="LC43" s="105">
        <v>2196844</v>
      </c>
      <c r="LD43" s="225">
        <v>55</v>
      </c>
      <c r="LE43" s="226">
        <v>-0.85</v>
      </c>
      <c r="LF43" s="108">
        <f t="shared" si="326"/>
        <v>320239.65014577255</v>
      </c>
      <c r="LH43" s="98" t="s">
        <v>35</v>
      </c>
      <c r="LI43" s="105">
        <v>2195438</v>
      </c>
      <c r="LJ43" s="225">
        <v>55</v>
      </c>
      <c r="LK43" s="226">
        <v>-0.21</v>
      </c>
      <c r="LL43" s="108">
        <f t="shared" si="321"/>
        <v>320034.69387755101</v>
      </c>
      <c r="LN43" s="98" t="s">
        <v>35</v>
      </c>
      <c r="LO43" s="105">
        <v>2190911</v>
      </c>
      <c r="LP43" s="225">
        <v>54</v>
      </c>
      <c r="LQ43" s="230">
        <v>-2.4</v>
      </c>
      <c r="LR43" s="108">
        <f t="shared" si="322"/>
        <v>319374.78134110785</v>
      </c>
      <c r="LT43" s="98" t="s">
        <v>35</v>
      </c>
      <c r="LU43" s="105">
        <v>2190393</v>
      </c>
      <c r="LV43" s="225">
        <v>51</v>
      </c>
      <c r="LW43" s="230">
        <v>1.61</v>
      </c>
      <c r="LX43" s="108">
        <f t="shared" si="323"/>
        <v>319299.2711370262</v>
      </c>
      <c r="LZ43" s="98" t="s">
        <v>35</v>
      </c>
      <c r="MA43" s="105">
        <v>2195030</v>
      </c>
      <c r="MB43" s="225">
        <v>51</v>
      </c>
      <c r="MC43" s="230">
        <v>2.46</v>
      </c>
      <c r="MD43" s="108">
        <f t="shared" si="325"/>
        <v>319975.21865889209</v>
      </c>
      <c r="MF43" s="98" t="s">
        <v>35</v>
      </c>
      <c r="MG43" s="105">
        <v>2194134</v>
      </c>
      <c r="MH43" s="225">
        <v>51</v>
      </c>
      <c r="MI43" s="230">
        <v>-0.49</v>
      </c>
      <c r="MJ43" s="108">
        <f t="shared" si="324"/>
        <v>319844.60641399416</v>
      </c>
      <c r="ML43" s="98" t="s">
        <v>35</v>
      </c>
      <c r="MM43" s="105">
        <v>2197998</v>
      </c>
      <c r="MN43" s="225">
        <v>51</v>
      </c>
      <c r="MO43" s="230">
        <v>2.17</v>
      </c>
      <c r="MP43" s="108">
        <f>MM43/MN4</f>
        <v>320407.87172011659</v>
      </c>
      <c r="MR43" s="98" t="s">
        <v>35</v>
      </c>
      <c r="MS43" s="105">
        <v>2129516</v>
      </c>
      <c r="MT43" s="225">
        <v>48</v>
      </c>
      <c r="MU43" s="230">
        <v>0.38</v>
      </c>
      <c r="MV43" s="108">
        <f>MS43/MT4</f>
        <v>310425.07288629736</v>
      </c>
      <c r="MX43" s="98" t="s">
        <v>35</v>
      </c>
      <c r="MY43" s="105">
        <v>2188528</v>
      </c>
      <c r="MZ43" s="225">
        <v>48</v>
      </c>
      <c r="NA43" s="230">
        <v>-0.56000000000000005</v>
      </c>
      <c r="NB43" s="108">
        <f>MY43/MZ4</f>
        <v>319027.40524781338</v>
      </c>
      <c r="ND43" s="98" t="s">
        <v>35</v>
      </c>
      <c r="NE43" s="105">
        <v>2186777</v>
      </c>
      <c r="NF43" s="225">
        <v>48</v>
      </c>
      <c r="NG43" s="230">
        <v>-0.92</v>
      </c>
      <c r="NH43" s="108">
        <f>NE43/NF4</f>
        <v>318772.15743440232</v>
      </c>
      <c r="NJ43" s="98" t="s">
        <v>35</v>
      </c>
      <c r="NK43" s="105">
        <v>2186862</v>
      </c>
      <c r="NL43" s="225">
        <v>48</v>
      </c>
      <c r="NM43" s="230">
        <v>-0.92</v>
      </c>
      <c r="NN43" s="108">
        <f>NK43/NL4</f>
        <v>318784.54810495628</v>
      </c>
      <c r="NP43" s="98" t="s">
        <v>35</v>
      </c>
      <c r="NQ43" s="105">
        <v>2188966</v>
      </c>
      <c r="NR43" s="225">
        <v>48</v>
      </c>
      <c r="NS43" s="230">
        <v>1.1499999999999999</v>
      </c>
      <c r="NT43" s="108">
        <f>NQ43/NR4</f>
        <v>319091.25364431483</v>
      </c>
      <c r="NV43" s="98" t="s">
        <v>35</v>
      </c>
      <c r="NW43" s="105">
        <v>2190320</v>
      </c>
      <c r="NX43" s="105">
        <v>48</v>
      </c>
      <c r="NY43" s="230">
        <v>0.74</v>
      </c>
      <c r="NZ43" s="108">
        <f>NW43/NX4</f>
        <v>319288.6297376093</v>
      </c>
      <c r="OB43" s="98" t="s">
        <v>35</v>
      </c>
      <c r="OC43" s="105">
        <v>2176527</v>
      </c>
      <c r="OD43" s="105">
        <v>47</v>
      </c>
      <c r="OE43" s="230">
        <v>0.04</v>
      </c>
      <c r="OF43" s="108">
        <f>OC43/OD4</f>
        <v>317277.9883381924</v>
      </c>
      <c r="OH43" s="98" t="s">
        <v>35</v>
      </c>
      <c r="OI43" s="105">
        <v>2177329</v>
      </c>
      <c r="OJ43" s="105">
        <v>47</v>
      </c>
      <c r="OK43" s="230">
        <v>0.44</v>
      </c>
      <c r="OL43" s="108">
        <f>OI43/OJ4</f>
        <v>317394.89795918367</v>
      </c>
      <c r="ON43" s="98" t="s">
        <v>35</v>
      </c>
      <c r="OO43" s="105">
        <v>2188605</v>
      </c>
      <c r="OP43" s="105">
        <v>46</v>
      </c>
      <c r="OQ43" s="230">
        <v>0.21</v>
      </c>
      <c r="OR43" s="108">
        <f>OO43/OP4</f>
        <v>319038.6297376093</v>
      </c>
      <c r="OT43" s="98" t="s">
        <v>35</v>
      </c>
      <c r="OU43" s="105">
        <v>1789003</v>
      </c>
      <c r="OV43" s="105">
        <v>46</v>
      </c>
      <c r="OW43" s="230">
        <v>0.21</v>
      </c>
      <c r="OX43" s="108">
        <f>OU43/OV4</f>
        <v>260787.60932944604</v>
      </c>
      <c r="OZ43" s="98" t="s">
        <v>35</v>
      </c>
      <c r="PA43" s="105">
        <v>1788700</v>
      </c>
      <c r="PB43" s="105">
        <v>46</v>
      </c>
      <c r="PC43" s="230">
        <v>-0.2</v>
      </c>
      <c r="PD43" s="108">
        <f>PA43/PB4</f>
        <v>260743.44023323615</v>
      </c>
      <c r="PF43" s="98" t="s">
        <v>35</v>
      </c>
      <c r="PG43" s="105">
        <v>2188979</v>
      </c>
      <c r="PH43" s="105">
        <v>46</v>
      </c>
      <c r="PI43" s="230">
        <v>0.17</v>
      </c>
      <c r="PJ43" s="108">
        <f>PG43/PH4</f>
        <v>319093.14868804661</v>
      </c>
      <c r="PL43" s="98" t="s">
        <v>35</v>
      </c>
      <c r="PM43" s="105">
        <v>2186895</v>
      </c>
      <c r="PN43" s="105">
        <v>46</v>
      </c>
      <c r="PO43" s="230">
        <v>-1.1100000000000001</v>
      </c>
      <c r="PP43" s="108">
        <f>PM43/PN4</f>
        <v>318789.3586005831</v>
      </c>
      <c r="PR43" s="98" t="s">
        <v>35</v>
      </c>
      <c r="PS43" s="105">
        <v>2184850</v>
      </c>
      <c r="PT43" s="105">
        <v>45</v>
      </c>
      <c r="PU43" s="230">
        <v>-0.93</v>
      </c>
      <c r="PV43" s="108">
        <f>PS43/PT4</f>
        <v>318491.25364431483</v>
      </c>
      <c r="PX43" s="98" t="s">
        <v>35</v>
      </c>
      <c r="PY43" s="105">
        <v>2182959</v>
      </c>
      <c r="PZ43" s="105">
        <v>45</v>
      </c>
      <c r="QA43" s="230">
        <v>-1.02</v>
      </c>
      <c r="QB43" s="108">
        <f>PY43/PZ4</f>
        <v>318215.59766763845</v>
      </c>
      <c r="QD43" s="98" t="s">
        <v>35</v>
      </c>
      <c r="QE43" s="105">
        <v>2181011</v>
      </c>
      <c r="QF43" s="105">
        <v>45</v>
      </c>
      <c r="QG43" s="230">
        <v>-1.07</v>
      </c>
      <c r="QH43" s="108">
        <f>QE43/QF4</f>
        <v>317931.63265306118</v>
      </c>
      <c r="QJ43" s="98" t="s">
        <v>35</v>
      </c>
      <c r="QK43" s="105">
        <v>2179344</v>
      </c>
      <c r="QL43" s="105">
        <v>45</v>
      </c>
      <c r="QM43" s="230">
        <v>-0.88</v>
      </c>
      <c r="QN43" s="108">
        <f>QK43/QL4</f>
        <v>317688.6297376093</v>
      </c>
      <c r="QP43" s="98" t="s">
        <v>35</v>
      </c>
      <c r="QQ43" s="105">
        <v>2178716</v>
      </c>
      <c r="QR43" s="105">
        <v>45</v>
      </c>
      <c r="QS43" s="230">
        <v>-0.32</v>
      </c>
      <c r="QT43" s="108">
        <f>QQ43/QR4</f>
        <v>317597.08454810496</v>
      </c>
      <c r="QV43" s="98" t="s">
        <v>35</v>
      </c>
      <c r="QW43" s="105">
        <v>2177911</v>
      </c>
      <c r="QX43" s="105">
        <v>45</v>
      </c>
      <c r="QY43" s="230">
        <v>-0.49</v>
      </c>
      <c r="QZ43" s="108">
        <f>QW43/QX4</f>
        <v>317479.73760932946</v>
      </c>
      <c r="RB43" s="98" t="s">
        <v>35</v>
      </c>
      <c r="RC43" s="105">
        <v>2174485</v>
      </c>
      <c r="RD43" s="105">
        <v>44</v>
      </c>
      <c r="RE43" s="230">
        <v>-1.48</v>
      </c>
      <c r="RF43" s="108">
        <f>RC43/RD4</f>
        <v>316980.32069970842</v>
      </c>
      <c r="RH43" s="98" t="s">
        <v>35</v>
      </c>
      <c r="RI43" s="105">
        <v>2176938</v>
      </c>
      <c r="RJ43" s="105">
        <v>43</v>
      </c>
      <c r="RK43" s="230">
        <v>1.53</v>
      </c>
      <c r="RL43" s="108">
        <f>RI43/RJ4</f>
        <v>317337.90087463555</v>
      </c>
      <c r="RN43" s="98" t="s">
        <v>35</v>
      </c>
      <c r="RO43" s="105">
        <v>2176556</v>
      </c>
      <c r="RP43" s="105">
        <v>43</v>
      </c>
      <c r="RQ43" s="230">
        <v>-0.22</v>
      </c>
      <c r="RR43" s="108">
        <f>RO43/RP4</f>
        <v>317282.2157434402</v>
      </c>
      <c r="RT43" s="98" t="s">
        <v>35</v>
      </c>
      <c r="RU43" s="105">
        <v>2160793</v>
      </c>
      <c r="RV43" s="105">
        <v>42</v>
      </c>
      <c r="RW43" s="230">
        <v>0.93</v>
      </c>
      <c r="RX43" s="108">
        <f>RU43/RV4</f>
        <v>314984.4023323615</v>
      </c>
      <c r="RZ43" s="98" t="s">
        <v>35</v>
      </c>
      <c r="SA43" s="105">
        <v>2160288</v>
      </c>
      <c r="SB43" s="105">
        <v>42</v>
      </c>
      <c r="SC43" s="230">
        <v>-0.28999999999999998</v>
      </c>
      <c r="SD43" s="108">
        <f>SA43/SB4</f>
        <v>314910.78717201162</v>
      </c>
      <c r="SF43" s="98" t="s">
        <v>35</v>
      </c>
      <c r="SG43" s="105">
        <v>2160919</v>
      </c>
      <c r="SH43" s="105">
        <v>42</v>
      </c>
      <c r="SI43" s="230">
        <v>0.34</v>
      </c>
      <c r="SJ43" s="108">
        <f>SG43/SH4</f>
        <v>315002.76967930025</v>
      </c>
      <c r="SL43" s="98" t="s">
        <v>35</v>
      </c>
      <c r="SM43" s="105">
        <v>2164116</v>
      </c>
      <c r="SN43" s="105">
        <v>41</v>
      </c>
      <c r="SO43" s="230">
        <v>2.91</v>
      </c>
      <c r="SP43" s="108">
        <f>SM43/SN4</f>
        <v>315468.80466472299</v>
      </c>
      <c r="SR43" s="98" t="s">
        <v>35</v>
      </c>
      <c r="SS43" s="105">
        <v>2164176</v>
      </c>
      <c r="ST43" s="105">
        <v>40</v>
      </c>
      <c r="SU43" s="230">
        <v>0.25</v>
      </c>
      <c r="SV43" s="108">
        <f>SS43/ST4</f>
        <v>315477.55102040817</v>
      </c>
      <c r="SX43" s="98" t="s">
        <v>35</v>
      </c>
      <c r="SY43" s="105">
        <v>2165032</v>
      </c>
      <c r="SZ43" s="105">
        <v>40</v>
      </c>
      <c r="TA43" s="230">
        <v>0.49</v>
      </c>
      <c r="TB43" s="108">
        <f>SY43/SZ4</f>
        <v>315602.33236151602</v>
      </c>
      <c r="TD43" s="98" t="s">
        <v>35</v>
      </c>
      <c r="TE43" s="105">
        <v>2165619.23</v>
      </c>
      <c r="TF43" s="105">
        <v>40</v>
      </c>
      <c r="TG43" s="230">
        <v>0.31</v>
      </c>
      <c r="TH43" s="108">
        <f>TE43/TF4</f>
        <v>315687.93440233235</v>
      </c>
      <c r="TJ43" s="98" t="s">
        <v>35</v>
      </c>
      <c r="TK43" s="105">
        <v>2166143.2799999998</v>
      </c>
      <c r="TL43" s="105">
        <v>40</v>
      </c>
      <c r="TM43" s="230">
        <v>0.28000000000000003</v>
      </c>
      <c r="TN43" s="108">
        <f>TK43/TL4</f>
        <v>315764.32653061219</v>
      </c>
      <c r="TP43" s="98" t="s">
        <v>35</v>
      </c>
      <c r="TQ43" s="105">
        <v>2166758.86</v>
      </c>
      <c r="TR43" s="105">
        <v>40</v>
      </c>
      <c r="TS43" s="230">
        <v>0.36</v>
      </c>
      <c r="TT43" s="108">
        <f>TQ43/TR4</f>
        <v>315854.06122448976</v>
      </c>
      <c r="TV43" s="98" t="s">
        <v>35</v>
      </c>
      <c r="TW43" s="105">
        <v>2167731.75</v>
      </c>
      <c r="TX43" s="105">
        <v>40</v>
      </c>
      <c r="TY43" s="230">
        <v>0.53</v>
      </c>
      <c r="TZ43" s="108">
        <f>TW43/TX4</f>
        <v>315995.88192419824</v>
      </c>
      <c r="UB43" s="98" t="s">
        <v>35</v>
      </c>
      <c r="UC43" s="105">
        <v>2169288.44</v>
      </c>
      <c r="UD43" s="105">
        <v>40</v>
      </c>
      <c r="UE43" s="230">
        <v>0.86</v>
      </c>
      <c r="UF43" s="108">
        <f>UC43/UD4</f>
        <v>316222.80466472299</v>
      </c>
    </row>
    <row r="44" spans="1:553" ht="15" customHeight="1" x14ac:dyDescent="0.25">
      <c r="A44" s="76" t="s">
        <v>252</v>
      </c>
      <c r="B44" s="77" t="s">
        <v>1</v>
      </c>
      <c r="C44" s="128" t="s">
        <v>24</v>
      </c>
      <c r="D44" s="78"/>
      <c r="E44" s="85"/>
      <c r="F44" s="85"/>
      <c r="G44" s="124"/>
      <c r="H44" s="216">
        <f t="shared" si="267"/>
        <v>0</v>
      </c>
      <c r="I44" s="80"/>
      <c r="J44" s="238"/>
      <c r="K44" s="231"/>
      <c r="L44" s="231"/>
      <c r="M44" s="218"/>
      <c r="N44" s="84"/>
      <c r="O44" s="123"/>
      <c r="P44" s="123"/>
      <c r="Q44" s="85">
        <f t="shared" si="268"/>
        <v>0</v>
      </c>
      <c r="R44" s="86"/>
      <c r="S44" s="89"/>
      <c r="T44" s="88"/>
      <c r="U44" s="94"/>
      <c r="V44" s="97">
        <f t="shared" si="266"/>
        <v>0</v>
      </c>
      <c r="W44" s="86"/>
      <c r="X44" s="89"/>
      <c r="Y44" s="88"/>
      <c r="Z44" s="88"/>
      <c r="AA44" s="93">
        <f t="shared" si="269"/>
        <v>0</v>
      </c>
      <c r="AB44" s="86"/>
      <c r="AC44" s="89"/>
      <c r="AD44" s="88"/>
      <c r="AE44" s="88"/>
      <c r="AF44" s="93">
        <f t="shared" si="270"/>
        <v>0</v>
      </c>
      <c r="AG44" s="86"/>
      <c r="AH44" s="133"/>
      <c r="AI44" s="88"/>
      <c r="AJ44" s="88"/>
      <c r="AK44" s="220">
        <f t="shared" si="271"/>
        <v>0</v>
      </c>
      <c r="AL44" s="86"/>
      <c r="AM44" s="89"/>
      <c r="AN44" s="88"/>
      <c r="AO44" s="88"/>
      <c r="AP44" s="91"/>
      <c r="AQ44" s="93">
        <f t="shared" si="272"/>
        <v>0</v>
      </c>
      <c r="AR44" s="88"/>
      <c r="AS44" s="89"/>
      <c r="AT44" s="88"/>
      <c r="AU44" s="94"/>
      <c r="AV44" s="221"/>
      <c r="AW44" s="97">
        <f t="shared" si="273"/>
        <v>0</v>
      </c>
      <c r="AX44" s="89"/>
      <c r="AY44" s="88"/>
      <c r="AZ44" s="88"/>
      <c r="BA44" s="94"/>
      <c r="BB44" s="220">
        <f t="shared" si="274"/>
        <v>0</v>
      </c>
      <c r="BC44" s="89"/>
      <c r="BD44" s="88"/>
      <c r="BE44" s="94"/>
      <c r="BF44" s="113"/>
      <c r="BG44" s="97">
        <f t="shared" si="275"/>
        <v>0</v>
      </c>
      <c r="BH44" s="98"/>
      <c r="BI44" s="99"/>
      <c r="BJ44" s="99"/>
      <c r="BK44" s="100"/>
      <c r="BL44" s="223">
        <f t="shared" si="276"/>
        <v>0</v>
      </c>
      <c r="BM44" s="224"/>
      <c r="BN44" s="99"/>
      <c r="BO44" s="99"/>
      <c r="BP44" s="106"/>
      <c r="BQ44" s="104">
        <f t="shared" si="277"/>
        <v>0</v>
      </c>
      <c r="BR44" s="224"/>
      <c r="BS44" s="99"/>
      <c r="BT44" s="99"/>
      <c r="BU44" s="106"/>
      <c r="BV44" s="104">
        <f>BS44/$BT$4</f>
        <v>0</v>
      </c>
      <c r="BW44" s="98"/>
      <c r="BX44" s="105"/>
      <c r="BY44" s="105"/>
      <c r="BZ44" s="106"/>
      <c r="CA44" s="104">
        <f t="shared" si="279"/>
        <v>0</v>
      </c>
      <c r="CB44" s="98"/>
      <c r="CC44" s="99"/>
      <c r="CD44" s="99"/>
      <c r="CE44" s="106"/>
      <c r="CF44" s="104">
        <f t="shared" si="280"/>
        <v>0</v>
      </c>
      <c r="CG44" s="98"/>
      <c r="CH44" s="99"/>
      <c r="CI44" s="99"/>
      <c r="CJ44" s="106"/>
      <c r="CK44" s="105">
        <f t="shared" si="281"/>
        <v>0</v>
      </c>
      <c r="CL44" s="98"/>
      <c r="CM44" s="105"/>
      <c r="CN44" s="105"/>
      <c r="CO44" s="106"/>
      <c r="CP44" s="104">
        <f t="shared" si="282"/>
        <v>0</v>
      </c>
      <c r="CQ44" s="98" t="s">
        <v>36</v>
      </c>
      <c r="CR44" s="99">
        <v>40432674</v>
      </c>
      <c r="CS44" s="99">
        <v>494</v>
      </c>
      <c r="CT44" s="106">
        <v>-7.1</v>
      </c>
      <c r="CU44" s="104">
        <f t="shared" si="283"/>
        <v>5893975.8017492704</v>
      </c>
      <c r="CV44" s="1" t="s">
        <v>36</v>
      </c>
      <c r="CW44" s="107">
        <v>66461386.299999997</v>
      </c>
      <c r="CX44" s="1">
        <v>511</v>
      </c>
      <c r="CY44" s="1">
        <v>3.25</v>
      </c>
      <c r="CZ44" s="104">
        <f t="shared" si="284"/>
        <v>9688248.7317784242</v>
      </c>
      <c r="DA44" s="105"/>
      <c r="DB44" s="1" t="s">
        <v>36</v>
      </c>
      <c r="DC44" s="107">
        <v>73610828</v>
      </c>
      <c r="DD44" s="1">
        <v>552</v>
      </c>
      <c r="DE44" s="1">
        <v>2.23</v>
      </c>
      <c r="DF44" s="104">
        <f t="shared" si="285"/>
        <v>10730441.399416909</v>
      </c>
      <c r="DG44" s="1" t="s">
        <v>36</v>
      </c>
      <c r="DH44" s="107">
        <v>75626032</v>
      </c>
      <c r="DI44" s="8">
        <v>580</v>
      </c>
      <c r="DJ44" s="1">
        <v>2.11</v>
      </c>
      <c r="DK44" s="104">
        <f t="shared" si="286"/>
        <v>11024202.915451895</v>
      </c>
      <c r="DL44" s="1" t="s">
        <v>36</v>
      </c>
      <c r="DM44" s="107">
        <v>85721679</v>
      </c>
      <c r="DN44" s="8">
        <v>611</v>
      </c>
      <c r="DO44" s="1">
        <v>2.64</v>
      </c>
      <c r="DP44" s="104">
        <f t="shared" si="287"/>
        <v>12495871.574344022</v>
      </c>
      <c r="DQ44" s="1" t="s">
        <v>36</v>
      </c>
      <c r="DR44" s="107">
        <v>88169426</v>
      </c>
      <c r="DS44" s="8">
        <v>634</v>
      </c>
      <c r="DT44" s="1">
        <v>2.04</v>
      </c>
      <c r="DU44" s="104">
        <f t="shared" si="288"/>
        <v>12852686.005830903</v>
      </c>
      <c r="DV44" s="1" t="s">
        <v>36</v>
      </c>
      <c r="DW44" s="107">
        <v>93080151</v>
      </c>
      <c r="DX44" s="8">
        <v>652</v>
      </c>
      <c r="DY44" s="1">
        <v>1.68</v>
      </c>
      <c r="DZ44" s="104">
        <f t="shared" si="289"/>
        <v>13568535.131195335</v>
      </c>
      <c r="EA44" s="1" t="s">
        <v>36</v>
      </c>
      <c r="EB44" s="107">
        <v>98227565</v>
      </c>
      <c r="EC44" s="8">
        <v>668</v>
      </c>
      <c r="ED44" s="1">
        <v>2.35</v>
      </c>
      <c r="EE44" s="104">
        <f t="shared" si="290"/>
        <v>14318887.026239067</v>
      </c>
      <c r="EF44" s="1" t="s">
        <v>36</v>
      </c>
      <c r="EG44" s="107">
        <v>98096505</v>
      </c>
      <c r="EH44" s="8">
        <v>686</v>
      </c>
      <c r="EI44" s="1">
        <v>1.1000000000000001</v>
      </c>
      <c r="EJ44" s="104">
        <f t="shared" si="291"/>
        <v>14299782.069970844</v>
      </c>
      <c r="EK44" s="1" t="s">
        <v>36</v>
      </c>
      <c r="EL44" s="107">
        <v>100683811</v>
      </c>
      <c r="EM44" s="8">
        <v>700</v>
      </c>
      <c r="EN44" s="1">
        <v>1.8</v>
      </c>
      <c r="EO44" s="104">
        <f t="shared" si="292"/>
        <v>14676940.379008746</v>
      </c>
      <c r="EP44" s="1" t="s">
        <v>36</v>
      </c>
      <c r="EQ44" s="107">
        <v>112247765</v>
      </c>
      <c r="ER44" s="8">
        <v>717</v>
      </c>
      <c r="ES44" s="1">
        <v>6.01</v>
      </c>
      <c r="ET44" s="104">
        <f t="shared" si="293"/>
        <v>16362647.959183672</v>
      </c>
      <c r="EV44" s="98" t="s">
        <v>36</v>
      </c>
      <c r="EW44" s="105">
        <v>132922201</v>
      </c>
      <c r="EX44" s="225">
        <v>745</v>
      </c>
      <c r="EY44" s="100">
        <v>8.39</v>
      </c>
      <c r="EZ44" s="104">
        <f t="shared" si="294"/>
        <v>19376414.139941689</v>
      </c>
      <c r="FB44" s="98" t="s">
        <v>36</v>
      </c>
      <c r="FC44" s="105">
        <v>136572003</v>
      </c>
      <c r="FD44" s="225">
        <v>770</v>
      </c>
      <c r="FE44" s="100">
        <v>2.0699999999999998</v>
      </c>
      <c r="FF44" s="104">
        <f t="shared" si="295"/>
        <v>19908455.247813411</v>
      </c>
      <c r="FH44" s="98" t="s">
        <v>36</v>
      </c>
      <c r="FI44" s="105">
        <v>136425433</v>
      </c>
      <c r="FJ44" s="225">
        <v>792</v>
      </c>
      <c r="FK44" s="100">
        <v>1.64</v>
      </c>
      <c r="FL44" s="104">
        <f t="shared" si="296"/>
        <v>19887089.358600583</v>
      </c>
      <c r="FN44" s="98" t="s">
        <v>36</v>
      </c>
      <c r="FO44" s="105">
        <v>145957514</v>
      </c>
      <c r="FP44" s="225">
        <v>811</v>
      </c>
      <c r="FQ44" s="100">
        <v>1.75</v>
      </c>
      <c r="FR44" s="104">
        <f t="shared" si="297"/>
        <v>21276605.539358601</v>
      </c>
      <c r="FT44" s="98" t="s">
        <v>36</v>
      </c>
      <c r="FU44" s="105">
        <v>142956218</v>
      </c>
      <c r="FV44" s="225">
        <v>837</v>
      </c>
      <c r="FW44" s="226">
        <v>1.56</v>
      </c>
      <c r="FX44" s="104">
        <f t="shared" si="298"/>
        <v>20839098.83381924</v>
      </c>
      <c r="FZ44" s="98" t="s">
        <v>36</v>
      </c>
      <c r="GA44" s="105">
        <v>143802641</v>
      </c>
      <c r="GB44" s="225">
        <v>863</v>
      </c>
      <c r="GC44" s="226">
        <v>2.4900000000000002</v>
      </c>
      <c r="GD44" s="104">
        <f t="shared" si="299"/>
        <v>20962484.110787172</v>
      </c>
      <c r="GF44" s="98" t="s">
        <v>36</v>
      </c>
      <c r="GG44" s="105">
        <v>137829919</v>
      </c>
      <c r="GH44" s="225">
        <v>873</v>
      </c>
      <c r="GI44" s="226">
        <v>2.87</v>
      </c>
      <c r="GJ44" s="104">
        <f t="shared" si="300"/>
        <v>20091824.927113701</v>
      </c>
      <c r="GL44" s="98" t="s">
        <v>36</v>
      </c>
      <c r="GM44" s="105">
        <v>137009969</v>
      </c>
      <c r="GN44" s="225">
        <v>907</v>
      </c>
      <c r="GO44" s="226">
        <v>1.25</v>
      </c>
      <c r="GP44" s="104">
        <f t="shared" si="301"/>
        <v>19972298.688046645</v>
      </c>
      <c r="GR44" s="98" t="s">
        <v>36</v>
      </c>
      <c r="GS44" s="105">
        <v>125009406</v>
      </c>
      <c r="GT44" s="225">
        <v>919</v>
      </c>
      <c r="GU44" s="226">
        <v>4.57</v>
      </c>
      <c r="GV44" s="104">
        <f t="shared" si="302"/>
        <v>18222945.48104956</v>
      </c>
      <c r="GX44" s="98" t="s">
        <v>36</v>
      </c>
      <c r="GY44" s="105">
        <v>126331819</v>
      </c>
      <c r="GZ44" s="225">
        <v>938</v>
      </c>
      <c r="HA44" s="226">
        <v>2.56</v>
      </c>
      <c r="HB44" s="108">
        <f t="shared" si="303"/>
        <v>18415717.055393584</v>
      </c>
      <c r="HD44" s="98" t="s">
        <v>36</v>
      </c>
      <c r="HE44" s="105">
        <v>136484531.06999999</v>
      </c>
      <c r="HF44" s="225">
        <v>955</v>
      </c>
      <c r="HG44" s="226">
        <v>0.92</v>
      </c>
      <c r="HH44" s="108">
        <f t="shared" si="304"/>
        <v>19895704.237609327</v>
      </c>
      <c r="HJ44" s="98" t="s">
        <v>36</v>
      </c>
      <c r="HK44" s="105">
        <v>135950971</v>
      </c>
      <c r="HL44" s="225">
        <v>963</v>
      </c>
      <c r="HM44" s="226">
        <v>0.73</v>
      </c>
      <c r="HN44" s="108">
        <f t="shared" si="305"/>
        <v>19817925.80174927</v>
      </c>
      <c r="HP44" s="98" t="s">
        <v>36</v>
      </c>
      <c r="HQ44" s="105">
        <v>133747455</v>
      </c>
      <c r="HR44" s="225">
        <v>979</v>
      </c>
      <c r="HS44" s="226">
        <v>5.5</v>
      </c>
      <c r="HT44" s="108">
        <f t="shared" si="306"/>
        <v>19496713.556851313</v>
      </c>
      <c r="HV44" s="98" t="s">
        <v>36</v>
      </c>
      <c r="HW44" s="105">
        <v>145032944</v>
      </c>
      <c r="HX44" s="225">
        <v>1000</v>
      </c>
      <c r="HY44" s="226">
        <v>1.33</v>
      </c>
      <c r="HZ44" s="108">
        <f t="shared" si="307"/>
        <v>21141828.571428571</v>
      </c>
      <c r="IB44" s="98" t="s">
        <v>36</v>
      </c>
      <c r="IC44" s="105">
        <v>120933498</v>
      </c>
      <c r="ID44" s="225">
        <v>1016</v>
      </c>
      <c r="IE44" s="226">
        <v>-0.17</v>
      </c>
      <c r="IF44" s="109">
        <f t="shared" si="308"/>
        <v>17628789.795918368</v>
      </c>
      <c r="IH44" s="98" t="s">
        <v>36</v>
      </c>
      <c r="II44" s="105">
        <v>123878820</v>
      </c>
      <c r="IJ44" s="225">
        <v>1031</v>
      </c>
      <c r="IK44" s="226">
        <v>2.59</v>
      </c>
      <c r="IL44" s="108">
        <f t="shared" si="309"/>
        <v>18058137.026239067</v>
      </c>
      <c r="IN44" s="98" t="s">
        <v>36</v>
      </c>
      <c r="IO44" s="105">
        <v>122533818</v>
      </c>
      <c r="IP44" s="225">
        <v>1035</v>
      </c>
      <c r="IQ44" s="226">
        <v>2.14</v>
      </c>
      <c r="IR44" s="108">
        <f t="shared" si="310"/>
        <v>17862072.594752185</v>
      </c>
      <c r="IT44" s="98" t="s">
        <v>36</v>
      </c>
      <c r="IU44" s="105">
        <v>124725467</v>
      </c>
      <c r="IV44" s="225">
        <v>1035</v>
      </c>
      <c r="IW44" s="226">
        <v>1.57</v>
      </c>
      <c r="IX44" s="108">
        <f t="shared" si="311"/>
        <v>18181554.956268221</v>
      </c>
      <c r="IZ44" s="98" t="s">
        <v>36</v>
      </c>
      <c r="JA44" s="105">
        <v>118681291</v>
      </c>
      <c r="JB44" s="225">
        <v>1043</v>
      </c>
      <c r="JC44" s="226">
        <v>4.53</v>
      </c>
      <c r="JD44" s="108">
        <f t="shared" si="312"/>
        <v>17300479.737609327</v>
      </c>
      <c r="JF44" s="98" t="s">
        <v>36</v>
      </c>
      <c r="JG44" s="105">
        <v>120566635</v>
      </c>
      <c r="JH44" s="225">
        <v>1059</v>
      </c>
      <c r="JI44" s="226">
        <v>-0.44</v>
      </c>
      <c r="JJ44" s="108">
        <f t="shared" si="313"/>
        <v>17575311.224489797</v>
      </c>
      <c r="JL44" s="98" t="s">
        <v>36</v>
      </c>
      <c r="JM44" s="105">
        <v>119711572</v>
      </c>
      <c r="JN44" s="225">
        <v>1081</v>
      </c>
      <c r="JO44" s="226">
        <v>1.72</v>
      </c>
      <c r="JP44" s="108">
        <f t="shared" si="314"/>
        <v>17450666.472303208</v>
      </c>
      <c r="JR44" s="98" t="s">
        <v>36</v>
      </c>
      <c r="JS44" s="105">
        <v>112278181</v>
      </c>
      <c r="JT44" s="225">
        <v>1086</v>
      </c>
      <c r="JU44" s="226">
        <v>0.89</v>
      </c>
      <c r="JV44" s="108">
        <f t="shared" si="315"/>
        <v>16367081.778425654</v>
      </c>
      <c r="JX44" s="98" t="s">
        <v>36</v>
      </c>
      <c r="JY44" s="105">
        <v>119974341</v>
      </c>
      <c r="JZ44" s="225">
        <v>1098</v>
      </c>
      <c r="KA44" s="226">
        <v>2.5299999999999998</v>
      </c>
      <c r="KB44" s="108">
        <f t="shared" si="316"/>
        <v>17488970.991253644</v>
      </c>
      <c r="KD44" s="98" t="s">
        <v>36</v>
      </c>
      <c r="KE44" s="105">
        <v>118802525</v>
      </c>
      <c r="KF44" s="225">
        <v>1108</v>
      </c>
      <c r="KG44" s="226">
        <v>3.76</v>
      </c>
      <c r="KH44" s="108">
        <f t="shared" si="317"/>
        <v>17318152.332361516</v>
      </c>
      <c r="KJ44" s="98" t="s">
        <v>36</v>
      </c>
      <c r="KK44" s="105">
        <v>132211545</v>
      </c>
      <c r="KL44" s="225">
        <v>1122</v>
      </c>
      <c r="KM44" s="226">
        <v>3.97</v>
      </c>
      <c r="KN44" s="108">
        <f t="shared" si="318"/>
        <v>19272819.97084548</v>
      </c>
      <c r="KP44" s="98" t="s">
        <v>36</v>
      </c>
      <c r="KQ44" s="105">
        <v>146844596</v>
      </c>
      <c r="KR44" s="225">
        <v>1152</v>
      </c>
      <c r="KS44" s="226">
        <v>1.49</v>
      </c>
      <c r="KT44" s="108">
        <f t="shared" si="319"/>
        <v>21405917.784256559</v>
      </c>
      <c r="KV44" s="98" t="s">
        <v>36</v>
      </c>
      <c r="KW44" s="105">
        <v>145878491</v>
      </c>
      <c r="KX44" s="225">
        <v>1177</v>
      </c>
      <c r="KY44" s="226">
        <v>9.6199999999999992</v>
      </c>
      <c r="KZ44" s="108">
        <f t="shared" si="320"/>
        <v>21265086.151603498</v>
      </c>
      <c r="LB44" s="98" t="s">
        <v>36</v>
      </c>
      <c r="LC44" s="105">
        <v>152748469</v>
      </c>
      <c r="LD44" s="225">
        <v>1208</v>
      </c>
      <c r="LE44" s="226">
        <v>4.71</v>
      </c>
      <c r="LF44" s="108">
        <f t="shared" si="326"/>
        <v>22266540.670553934</v>
      </c>
      <c r="LH44" s="98" t="s">
        <v>36</v>
      </c>
      <c r="LI44" s="105">
        <v>159654328</v>
      </c>
      <c r="LJ44" s="225">
        <v>1236</v>
      </c>
      <c r="LK44" s="226">
        <v>2.1800000000000002</v>
      </c>
      <c r="LL44" s="108">
        <f t="shared" si="321"/>
        <v>23273225.655976675</v>
      </c>
      <c r="LN44" s="98" t="s">
        <v>36</v>
      </c>
      <c r="LO44" s="105">
        <v>168164920</v>
      </c>
      <c r="LP44" s="225">
        <v>1264</v>
      </c>
      <c r="LQ44" s="226">
        <v>7.06</v>
      </c>
      <c r="LR44" s="108">
        <f t="shared" si="322"/>
        <v>24513836.734693877</v>
      </c>
      <c r="LT44" s="98" t="s">
        <v>36</v>
      </c>
      <c r="LU44" s="105">
        <v>180775192</v>
      </c>
      <c r="LV44" s="225">
        <v>1305</v>
      </c>
      <c r="LW44" s="226">
        <v>2.34</v>
      </c>
      <c r="LX44" s="108">
        <f t="shared" si="323"/>
        <v>26352068.804664724</v>
      </c>
      <c r="LZ44" s="98" t="s">
        <v>36</v>
      </c>
      <c r="MA44" s="105">
        <v>189305855</v>
      </c>
      <c r="MB44" s="225">
        <v>1326</v>
      </c>
      <c r="MC44" s="226">
        <v>3.83</v>
      </c>
      <c r="MD44" s="108">
        <f t="shared" si="325"/>
        <v>27595605.685131192</v>
      </c>
      <c r="MF44" s="98" t="s">
        <v>36</v>
      </c>
      <c r="MG44" s="105">
        <v>209346411</v>
      </c>
      <c r="MH44" s="225">
        <v>1374</v>
      </c>
      <c r="MI44" s="226">
        <v>4.84</v>
      </c>
      <c r="MJ44" s="108">
        <f t="shared" si="324"/>
        <v>30516969.533527695</v>
      </c>
      <c r="ML44" s="98" t="s">
        <v>36</v>
      </c>
      <c r="MM44" s="105">
        <v>221528717</v>
      </c>
      <c r="MN44" s="225">
        <v>1423</v>
      </c>
      <c r="MO44" s="226">
        <v>3.52</v>
      </c>
      <c r="MP44" s="108">
        <f>MM44/MN4</f>
        <v>32292815.889212828</v>
      </c>
      <c r="MR44" s="98" t="s">
        <v>36</v>
      </c>
      <c r="MS44" s="105">
        <v>222144833</v>
      </c>
      <c r="MT44" s="225">
        <v>1466</v>
      </c>
      <c r="MU44" s="226">
        <v>2.85</v>
      </c>
      <c r="MV44" s="108">
        <f>MS44/MT4</f>
        <v>32382628.717201166</v>
      </c>
      <c r="MX44" s="98" t="s">
        <v>36</v>
      </c>
      <c r="MY44" s="105">
        <v>255360271</v>
      </c>
      <c r="MZ44" s="225">
        <v>1517</v>
      </c>
      <c r="NA44" s="226">
        <v>3.42</v>
      </c>
      <c r="NB44" s="108">
        <f>MY44/MZ4</f>
        <v>37224529.300291546</v>
      </c>
      <c r="ND44" s="98" t="s">
        <v>36</v>
      </c>
      <c r="NE44" s="105">
        <v>260857307</v>
      </c>
      <c r="NF44" s="225">
        <v>1548</v>
      </c>
      <c r="NG44" s="226">
        <v>2.02</v>
      </c>
      <c r="NH44" s="108">
        <f>NE44/NF4</f>
        <v>38025846.501457721</v>
      </c>
      <c r="NJ44" s="98" t="s">
        <v>36</v>
      </c>
      <c r="NK44" s="105">
        <v>256082398</v>
      </c>
      <c r="NL44" s="225">
        <v>1567</v>
      </c>
      <c r="NM44" s="234">
        <v>1.63</v>
      </c>
      <c r="NN44" s="108">
        <f>NK44/NL4</f>
        <v>37329795.626822159</v>
      </c>
      <c r="NP44" s="98" t="s">
        <v>36</v>
      </c>
      <c r="NQ44" s="105">
        <v>242149018</v>
      </c>
      <c r="NR44" s="225">
        <v>1585</v>
      </c>
      <c r="NS44" s="234">
        <v>3.23</v>
      </c>
      <c r="NT44" s="108">
        <f>NQ44/NR4</f>
        <v>35298690.670553938</v>
      </c>
      <c r="NV44" s="98" t="s">
        <v>36</v>
      </c>
      <c r="NW44" s="105">
        <v>255145222</v>
      </c>
      <c r="NX44" s="105">
        <v>1615</v>
      </c>
      <c r="NY44" s="234">
        <v>1.8</v>
      </c>
      <c r="NZ44" s="108">
        <f>NW44/NX4</f>
        <v>37193181.049562678</v>
      </c>
      <c r="OB44" s="98" t="s">
        <v>36</v>
      </c>
      <c r="OC44" s="105">
        <v>282698428</v>
      </c>
      <c r="OD44" s="105">
        <v>1634</v>
      </c>
      <c r="OE44" s="234">
        <v>2.4500000000000002</v>
      </c>
      <c r="OF44" s="108">
        <f>OC44/OD4</f>
        <v>41209683.381924197</v>
      </c>
      <c r="OH44" s="98" t="s">
        <v>36</v>
      </c>
      <c r="OI44" s="105">
        <v>313024152</v>
      </c>
      <c r="OJ44" s="105">
        <v>1671</v>
      </c>
      <c r="OK44" s="234">
        <v>5.05</v>
      </c>
      <c r="OL44" s="108">
        <f>OI44/OJ4</f>
        <v>45630342.857142858</v>
      </c>
      <c r="ON44" s="98" t="s">
        <v>36</v>
      </c>
      <c r="OO44" s="105">
        <v>350296244</v>
      </c>
      <c r="OP44" s="105">
        <v>1718</v>
      </c>
      <c r="OQ44" s="234">
        <v>2.76</v>
      </c>
      <c r="OR44" s="108">
        <f>OO44/OP4</f>
        <v>51063592.41982507</v>
      </c>
      <c r="OT44" s="98" t="s">
        <v>36</v>
      </c>
      <c r="OU44" s="105">
        <v>359333112</v>
      </c>
      <c r="OV44" s="105">
        <v>1755</v>
      </c>
      <c r="OW44" s="234">
        <v>2.7</v>
      </c>
      <c r="OX44" s="108">
        <f>OU44/OV4</f>
        <v>52380920.116618074</v>
      </c>
      <c r="OZ44" s="98" t="s">
        <v>36</v>
      </c>
      <c r="PA44" s="105">
        <v>350063489</v>
      </c>
      <c r="PB44" s="105">
        <v>1791</v>
      </c>
      <c r="PC44" s="234">
        <v>2.76</v>
      </c>
      <c r="PD44" s="108">
        <f>PA44/PB4</f>
        <v>51029663.119533524</v>
      </c>
      <c r="PF44" s="98" t="s">
        <v>36</v>
      </c>
      <c r="PG44" s="105">
        <v>359795999</v>
      </c>
      <c r="PH44" s="105">
        <v>1817</v>
      </c>
      <c r="PI44" s="234">
        <v>1.26</v>
      </c>
      <c r="PJ44" s="108">
        <f>PG44/PH4</f>
        <v>52448396.35568513</v>
      </c>
      <c r="PL44" s="98" t="s">
        <v>36</v>
      </c>
      <c r="PM44" s="105">
        <v>406999975</v>
      </c>
      <c r="PN44" s="105">
        <v>1839</v>
      </c>
      <c r="PO44" s="234">
        <v>1.54</v>
      </c>
      <c r="PP44" s="108">
        <f>PM44/PN4</f>
        <v>59329442.41982507</v>
      </c>
      <c r="PR44" s="98" t="s">
        <v>36</v>
      </c>
      <c r="PS44" s="105">
        <v>416657489</v>
      </c>
      <c r="PT44" s="105">
        <v>1878</v>
      </c>
      <c r="PU44" s="234">
        <v>3.55</v>
      </c>
      <c r="PV44" s="108">
        <f>PS44/PT4</f>
        <v>60737243.294460639</v>
      </c>
      <c r="PX44" s="98" t="s">
        <v>36</v>
      </c>
      <c r="PY44" s="105">
        <v>413267872</v>
      </c>
      <c r="PZ44" s="105">
        <v>1918</v>
      </c>
      <c r="QA44" s="234">
        <v>1.74</v>
      </c>
      <c r="QB44" s="108">
        <f>PY44/PZ4</f>
        <v>60243130.029154517</v>
      </c>
      <c r="QD44" s="98" t="s">
        <v>36</v>
      </c>
      <c r="QE44" s="105">
        <v>433033864</v>
      </c>
      <c r="QF44" s="105">
        <v>1944</v>
      </c>
      <c r="QG44" s="234">
        <v>1.84</v>
      </c>
      <c r="QH44" s="108">
        <f>QE44/QF4</f>
        <v>63124469.970845476</v>
      </c>
      <c r="QJ44" s="98" t="s">
        <v>36</v>
      </c>
      <c r="QK44" s="105">
        <v>398327709</v>
      </c>
      <c r="QL44" s="105">
        <v>1974</v>
      </c>
      <c r="QM44" s="234">
        <v>1.37</v>
      </c>
      <c r="QN44" s="108">
        <f>QK44/QL4</f>
        <v>58065263.702623904</v>
      </c>
      <c r="QP44" s="98" t="s">
        <v>36</v>
      </c>
      <c r="QQ44" s="105">
        <v>415460534</v>
      </c>
      <c r="QR44" s="105">
        <v>1993</v>
      </c>
      <c r="QS44" s="234">
        <v>1.19</v>
      </c>
      <c r="QT44" s="108">
        <f>QQ44/QR4</f>
        <v>60562760.058309034</v>
      </c>
      <c r="QV44" s="98" t="s">
        <v>36</v>
      </c>
      <c r="QW44" s="105">
        <v>380787950</v>
      </c>
      <c r="QX44" s="105">
        <v>2012</v>
      </c>
      <c r="QY44" s="234">
        <v>2.46</v>
      </c>
      <c r="QZ44" s="108">
        <f>QW44/QX4</f>
        <v>55508447.521865889</v>
      </c>
      <c r="RB44" s="98" t="s">
        <v>36</v>
      </c>
      <c r="RC44" s="105">
        <v>405559035</v>
      </c>
      <c r="RD44" s="105">
        <v>2028</v>
      </c>
      <c r="RE44" s="234">
        <v>2.5</v>
      </c>
      <c r="RF44" s="108">
        <f>RC44/RD4</f>
        <v>59119392.857142851</v>
      </c>
      <c r="RH44" s="98" t="s">
        <v>36</v>
      </c>
      <c r="RI44" s="105">
        <v>383752183</v>
      </c>
      <c r="RJ44" s="105">
        <v>2045</v>
      </c>
      <c r="RK44" s="234">
        <v>1.01</v>
      </c>
      <c r="RL44" s="108">
        <f>RI44/RJ4</f>
        <v>55940551.457725942</v>
      </c>
      <c r="RN44" s="98" t="s">
        <v>36</v>
      </c>
      <c r="RO44" s="105">
        <v>357769947</v>
      </c>
      <c r="RP44" s="105">
        <v>2072</v>
      </c>
      <c r="RQ44" s="234">
        <v>1.43</v>
      </c>
      <c r="RR44" s="108">
        <f>RO44/RP4</f>
        <v>52153053.498542272</v>
      </c>
      <c r="RT44" s="98" t="s">
        <v>36</v>
      </c>
      <c r="RU44" s="105">
        <v>290797509</v>
      </c>
      <c r="RV44" s="105">
        <v>2098</v>
      </c>
      <c r="RW44" s="234">
        <v>0.68</v>
      </c>
      <c r="RX44" s="108">
        <f>RU44/RV4</f>
        <v>42390307.434402332</v>
      </c>
      <c r="RZ44" s="98" t="s">
        <v>36</v>
      </c>
      <c r="SA44" s="105">
        <v>284939107</v>
      </c>
      <c r="SB44" s="105">
        <v>2102</v>
      </c>
      <c r="SC44" s="234">
        <v>0.76</v>
      </c>
      <c r="SD44" s="108">
        <f>SA44/SB4</f>
        <v>41536312.973760933</v>
      </c>
      <c r="SF44" s="98" t="s">
        <v>36</v>
      </c>
      <c r="SG44" s="105">
        <v>333786438</v>
      </c>
      <c r="SH44" s="105">
        <v>2125</v>
      </c>
      <c r="SI44" s="234">
        <v>0.97</v>
      </c>
      <c r="SJ44" s="108">
        <f>SG44/SH4</f>
        <v>48656915.160349853</v>
      </c>
      <c r="SL44" s="98" t="s">
        <v>36</v>
      </c>
      <c r="SM44" s="105">
        <v>320343634</v>
      </c>
      <c r="SN44" s="105">
        <v>2155</v>
      </c>
      <c r="SO44" s="234">
        <v>0.72</v>
      </c>
      <c r="SP44" s="108">
        <f>SM44/SN4</f>
        <v>46697322.740524776</v>
      </c>
      <c r="SR44" s="98" t="s">
        <v>36</v>
      </c>
      <c r="SS44" s="105">
        <v>289155649</v>
      </c>
      <c r="ST44" s="105">
        <v>2165</v>
      </c>
      <c r="SU44" s="234">
        <v>0.53</v>
      </c>
      <c r="SV44" s="108">
        <f>SS44/ST4</f>
        <v>42150969.241982505</v>
      </c>
      <c r="SX44" s="98" t="s">
        <v>36</v>
      </c>
      <c r="SY44" s="105">
        <v>287737214</v>
      </c>
      <c r="SZ44" s="105">
        <v>2179</v>
      </c>
      <c r="TA44" s="234">
        <v>2.1</v>
      </c>
      <c r="TB44" s="108">
        <f>SY44/SZ4</f>
        <v>41944200.29154519</v>
      </c>
      <c r="TD44" s="98" t="s">
        <v>36</v>
      </c>
      <c r="TE44" s="105">
        <v>299473343.77999997</v>
      </c>
      <c r="TF44" s="105">
        <v>2200</v>
      </c>
      <c r="TG44" s="234">
        <v>1.44</v>
      </c>
      <c r="TH44" s="108">
        <f>TE44/TF4</f>
        <v>43655006.38192419</v>
      </c>
      <c r="TJ44" s="98" t="s">
        <v>36</v>
      </c>
      <c r="TK44" s="105">
        <v>267588921.81999999</v>
      </c>
      <c r="TL44" s="105">
        <v>2216</v>
      </c>
      <c r="TM44" s="234">
        <v>2.52</v>
      </c>
      <c r="TN44" s="108">
        <f>TK44/TL4</f>
        <v>39007131.460641399</v>
      </c>
      <c r="TP44" s="98" t="s">
        <v>36</v>
      </c>
      <c r="TQ44" s="105">
        <v>270256512.63</v>
      </c>
      <c r="TR44" s="105">
        <v>2229</v>
      </c>
      <c r="TS44" s="234">
        <v>3.71</v>
      </c>
      <c r="TT44" s="108">
        <f>TQ44/TR4</f>
        <v>39395993.094752185</v>
      </c>
      <c r="TV44" s="98" t="s">
        <v>36</v>
      </c>
      <c r="TW44" s="105">
        <v>281870918.61000001</v>
      </c>
      <c r="TX44" s="105">
        <v>2250</v>
      </c>
      <c r="TY44" s="234">
        <v>3.43</v>
      </c>
      <c r="TZ44" s="108">
        <f>TW44/TX4</f>
        <v>41089055.190962099</v>
      </c>
      <c r="UB44" s="98" t="s">
        <v>36</v>
      </c>
      <c r="UC44" s="105">
        <v>272504651.66000003</v>
      </c>
      <c r="UD44" s="105">
        <v>2278</v>
      </c>
      <c r="UE44" s="230">
        <v>1.5</v>
      </c>
      <c r="UF44" s="108">
        <f>UC44/UD4</f>
        <v>39723710.154518954</v>
      </c>
    </row>
    <row r="45" spans="1:553" ht="15" customHeight="1" x14ac:dyDescent="0.25">
      <c r="A45" s="76" t="s">
        <v>252</v>
      </c>
      <c r="B45" s="77" t="s">
        <v>4</v>
      </c>
      <c r="C45" s="128" t="s">
        <v>220</v>
      </c>
      <c r="D45" s="78"/>
      <c r="E45" s="85"/>
      <c r="F45" s="85"/>
      <c r="G45" s="124"/>
      <c r="H45" s="216">
        <f t="shared" si="267"/>
        <v>0</v>
      </c>
      <c r="I45" s="80"/>
      <c r="J45" s="238"/>
      <c r="K45" s="231"/>
      <c r="L45" s="231"/>
      <c r="M45" s="218"/>
      <c r="N45" s="84"/>
      <c r="O45" s="123"/>
      <c r="P45" s="123"/>
      <c r="Q45" s="85">
        <f t="shared" ref="Q45:Q46" si="327">O45/$P$4</f>
        <v>0</v>
      </c>
      <c r="R45" s="86"/>
      <c r="S45" s="89"/>
      <c r="T45" s="88"/>
      <c r="U45" s="94"/>
      <c r="V45" s="97">
        <f t="shared" ref="V45:V46" si="328">T45/$U$4</f>
        <v>0</v>
      </c>
      <c r="W45" s="86"/>
      <c r="X45" s="89"/>
      <c r="Y45" s="88"/>
      <c r="Z45" s="88"/>
      <c r="AA45" s="93">
        <f t="shared" ref="AA45:AA46" si="329">Y45/$Z$4</f>
        <v>0</v>
      </c>
      <c r="AB45" s="86"/>
      <c r="AC45" s="89"/>
      <c r="AD45" s="88"/>
      <c r="AE45" s="88"/>
      <c r="AF45" s="93">
        <f t="shared" ref="AF45:AF46" si="330">AD45/$AE$4</f>
        <v>0</v>
      </c>
      <c r="AG45" s="86"/>
      <c r="AH45" s="133"/>
      <c r="AI45" s="88"/>
      <c r="AJ45" s="88"/>
      <c r="AK45" s="220">
        <f t="shared" ref="AK45:AK46" si="331">AI45/$AJ$4</f>
        <v>0</v>
      </c>
      <c r="AL45" s="86"/>
      <c r="AM45" s="89"/>
      <c r="AN45" s="88"/>
      <c r="AO45" s="88"/>
      <c r="AP45" s="91"/>
      <c r="AQ45" s="93">
        <f t="shared" ref="AQ45:AQ46" si="332">AN45/$AO$4</f>
        <v>0</v>
      </c>
      <c r="AR45" s="88"/>
      <c r="AS45" s="89"/>
      <c r="AT45" s="88"/>
      <c r="AU45" s="94"/>
      <c r="AV45" s="221"/>
      <c r="AW45" s="97">
        <f t="shared" ref="AW45:AW46" si="333">AT45/$AU$4</f>
        <v>0</v>
      </c>
      <c r="AX45" s="89"/>
      <c r="AY45" s="88"/>
      <c r="AZ45" s="88"/>
      <c r="BA45" s="94"/>
      <c r="BB45" s="220">
        <f t="shared" ref="BB45:BB46" si="334">AY45/$AZ$4</f>
        <v>0</v>
      </c>
      <c r="BC45" s="89"/>
      <c r="BD45" s="88"/>
      <c r="BE45" s="94"/>
      <c r="BF45" s="113"/>
      <c r="BG45" s="97">
        <f t="shared" ref="BG45:BG46" si="335">BD45/$BE$4</f>
        <v>0</v>
      </c>
      <c r="BH45" s="98"/>
      <c r="BI45" s="99"/>
      <c r="BJ45" s="99"/>
      <c r="BK45" s="100"/>
      <c r="BL45" s="223">
        <f t="shared" ref="BL45:BL46" si="336">BI45/$BJ$4</f>
        <v>0</v>
      </c>
      <c r="BM45" s="224"/>
      <c r="BN45" s="99"/>
      <c r="BO45" s="99"/>
      <c r="BP45" s="106"/>
      <c r="BQ45" s="104">
        <f t="shared" ref="BQ45:BQ46" si="337">BN45/$BO$4</f>
        <v>0</v>
      </c>
      <c r="BR45" s="224"/>
      <c r="BS45" s="99"/>
      <c r="BT45" s="99"/>
      <c r="BU45" s="106"/>
      <c r="BV45" s="104">
        <f t="shared" ref="BV45:BV46" si="338">BS45/$BT$4</f>
        <v>0</v>
      </c>
      <c r="BW45" s="98"/>
      <c r="BX45" s="105"/>
      <c r="BY45" s="105"/>
      <c r="BZ45" s="106"/>
      <c r="CA45" s="104">
        <f t="shared" ref="CA45:CA46" si="339">BX45/$BY$4</f>
        <v>0</v>
      </c>
      <c r="CB45" s="98"/>
      <c r="CC45" s="99"/>
      <c r="CD45" s="99"/>
      <c r="CE45" s="106"/>
      <c r="CF45" s="104">
        <f t="shared" ref="CF45:CF46" si="340">CC45/$CD$4</f>
        <v>0</v>
      </c>
      <c r="CG45" s="98"/>
      <c r="CH45" s="99"/>
      <c r="CI45" s="99"/>
      <c r="CJ45" s="106"/>
      <c r="CK45" s="105">
        <f t="shared" ref="CK45:CK46" si="341">CH45/$CI$4</f>
        <v>0</v>
      </c>
      <c r="CL45" s="98"/>
      <c r="CM45" s="105"/>
      <c r="CN45" s="105"/>
      <c r="CO45" s="106"/>
      <c r="CP45" s="104">
        <f t="shared" ref="CP45:CP46" si="342">CM45/$CN$4</f>
        <v>0</v>
      </c>
      <c r="CQ45" s="98"/>
      <c r="CR45" s="99"/>
      <c r="CS45" s="99"/>
      <c r="CT45" s="106"/>
      <c r="CU45" s="104">
        <f t="shared" ref="CU45:CU46" si="343">CR45/$CS$3</f>
        <v>0</v>
      </c>
      <c r="CW45" s="107"/>
      <c r="CZ45" s="104">
        <f t="shared" ref="CZ45:CZ46" si="344">CW45/$CX$4</f>
        <v>0</v>
      </c>
      <c r="DA45" s="105"/>
      <c r="DC45" s="107"/>
      <c r="DF45" s="104">
        <f t="shared" ref="DF45:DF46" si="345">DC45/$DD$4</f>
        <v>0</v>
      </c>
      <c r="DH45" s="107"/>
      <c r="DI45" s="8"/>
      <c r="DK45" s="104">
        <f t="shared" ref="DK45:DK46" si="346">DH45/$DI$4</f>
        <v>0</v>
      </c>
      <c r="DM45" s="107"/>
      <c r="DN45" s="8"/>
      <c r="DP45" s="104">
        <f t="shared" ref="DP45:DP46" si="347">DM45/$DN$4</f>
        <v>0</v>
      </c>
      <c r="DR45" s="107"/>
      <c r="DS45" s="8"/>
      <c r="DU45" s="104">
        <f t="shared" ref="DU45:DU46" si="348">DR45/$DN$4</f>
        <v>0</v>
      </c>
      <c r="DW45" s="107"/>
      <c r="DX45" s="8"/>
      <c r="DZ45" s="104">
        <f t="shared" ref="DZ45:DZ46" si="349">DW45/$DN$4</f>
        <v>0</v>
      </c>
      <c r="EB45" s="107"/>
      <c r="EC45" s="8"/>
      <c r="EE45" s="104">
        <f t="shared" ref="EE45:EE46" si="350">EB45/$DN$4</f>
        <v>0</v>
      </c>
      <c r="EG45" s="107"/>
      <c r="EH45" s="8"/>
      <c r="EJ45" s="104">
        <f t="shared" ref="EJ45:EJ46" si="351">EG45/$DN$4</f>
        <v>0</v>
      </c>
      <c r="EL45" s="107"/>
      <c r="EM45" s="8"/>
      <c r="EO45" s="104">
        <f t="shared" ref="EO45:EO46" si="352">EL45/$DN$4</f>
        <v>0</v>
      </c>
      <c r="EQ45" s="107"/>
      <c r="ER45" s="8"/>
      <c r="ET45" s="104">
        <f t="shared" ref="ET45:ET46" si="353">EQ45/$ER$4</f>
        <v>0</v>
      </c>
      <c r="EV45" s="98"/>
      <c r="EW45" s="105"/>
      <c r="EX45" s="225"/>
      <c r="EY45" s="100"/>
      <c r="EZ45" s="104">
        <f t="shared" ref="EZ45:EZ46" si="354">EW45/$EX$4</f>
        <v>0</v>
      </c>
      <c r="FB45" s="98"/>
      <c r="FC45" s="105"/>
      <c r="FD45" s="225"/>
      <c r="FE45" s="100"/>
      <c r="FF45" s="104">
        <f t="shared" ref="FF45:FF46" si="355">FC45/$FD$4</f>
        <v>0</v>
      </c>
      <c r="FH45" s="98"/>
      <c r="FI45" s="105"/>
      <c r="FJ45" s="225"/>
      <c r="FK45" s="100"/>
      <c r="FL45" s="104">
        <f t="shared" ref="FL45:FL46" si="356">FI45/$FJ$4</f>
        <v>0</v>
      </c>
      <c r="FN45" s="98"/>
      <c r="FO45" s="105"/>
      <c r="FP45" s="225"/>
      <c r="FQ45" s="100"/>
      <c r="FR45" s="104">
        <f t="shared" ref="FR45:FR46" si="357">FO45/$FP$4</f>
        <v>0</v>
      </c>
      <c r="FT45" s="98"/>
      <c r="FU45" s="105"/>
      <c r="FV45" s="225"/>
      <c r="FW45" s="226"/>
      <c r="FX45" s="104">
        <f t="shared" ref="FX45:FX46" si="358">FU45/$FV$4</f>
        <v>0</v>
      </c>
      <c r="FZ45" s="98"/>
      <c r="GA45" s="105"/>
      <c r="GB45" s="225"/>
      <c r="GC45" s="226"/>
      <c r="GD45" s="104">
        <f t="shared" ref="GD45:GD46" si="359">GA45/$GB$4</f>
        <v>0</v>
      </c>
      <c r="GF45" s="98"/>
      <c r="GG45" s="105"/>
      <c r="GH45" s="225"/>
      <c r="GI45" s="226"/>
      <c r="GJ45" s="104">
        <f t="shared" ref="GJ45:GJ46" si="360">GG45/$GH$4</f>
        <v>0</v>
      </c>
      <c r="GL45" s="98"/>
      <c r="GM45" s="105"/>
      <c r="GN45" s="225"/>
      <c r="GO45" s="226"/>
      <c r="GP45" s="104">
        <f t="shared" ref="GP45:GP46" si="361">GM45/$GN$4</f>
        <v>0</v>
      </c>
      <c r="GR45" s="98"/>
      <c r="GS45" s="105"/>
      <c r="GT45" s="225"/>
      <c r="GU45" s="226"/>
      <c r="GV45" s="104">
        <f t="shared" ref="GV45:GV46" si="362">GS45/$GT$4</f>
        <v>0</v>
      </c>
      <c r="GX45" s="98"/>
      <c r="GY45" s="105"/>
      <c r="GZ45" s="225"/>
      <c r="HA45" s="226"/>
      <c r="HB45" s="108">
        <f t="shared" ref="HB45:HB46" si="363">GY45/$GZ$4</f>
        <v>0</v>
      </c>
      <c r="HD45" s="98"/>
      <c r="HE45" s="105"/>
      <c r="HF45" s="225"/>
      <c r="HG45" s="226"/>
      <c r="HH45" s="108">
        <f t="shared" ref="HH45:HH46" si="364">HE45/$HF$4</f>
        <v>0</v>
      </c>
      <c r="HJ45" s="98"/>
      <c r="HK45" s="105"/>
      <c r="HL45" s="225"/>
      <c r="HM45" s="226"/>
      <c r="HN45" s="108">
        <f t="shared" ref="HN45:HN46" si="365">HK45/$HL$4</f>
        <v>0</v>
      </c>
      <c r="HP45" s="98"/>
      <c r="HQ45" s="105"/>
      <c r="HR45" s="225"/>
      <c r="HS45" s="226"/>
      <c r="HT45" s="108">
        <f t="shared" ref="HT45:HT46" si="366">HQ45/$HR$4</f>
        <v>0</v>
      </c>
      <c r="HV45" s="98"/>
      <c r="HW45" s="105"/>
      <c r="HX45" s="225"/>
      <c r="HY45" s="226"/>
      <c r="HZ45" s="108">
        <f t="shared" ref="HZ45:HZ46" si="367">HW45/$HX$4</f>
        <v>0</v>
      </c>
      <c r="IB45" s="98"/>
      <c r="IC45" s="105">
        <v>48070067</v>
      </c>
      <c r="ID45" s="225">
        <v>3</v>
      </c>
      <c r="IE45" s="226">
        <v>0</v>
      </c>
      <c r="IF45" s="109">
        <f t="shared" ref="IF45:IF46" si="368">IC45/$ID$4</f>
        <v>7007298.3965014573</v>
      </c>
      <c r="IH45" s="98"/>
      <c r="II45" s="105">
        <v>48462835</v>
      </c>
      <c r="IJ45" s="225">
        <v>3</v>
      </c>
      <c r="IK45" s="226">
        <v>7.8</v>
      </c>
      <c r="IL45" s="108">
        <f t="shared" ref="IL45:IL46" si="369">II45/$IJ$4</f>
        <v>7064553.2069970844</v>
      </c>
      <c r="IN45" s="98"/>
      <c r="IO45" s="105">
        <v>48860779</v>
      </c>
      <c r="IP45" s="225">
        <v>3</v>
      </c>
      <c r="IQ45" s="226">
        <v>8.0399999999999991</v>
      </c>
      <c r="IR45" s="108">
        <f t="shared" ref="IR45:IR46" si="370">IO45/$IP$4</f>
        <v>7122562.5364431487</v>
      </c>
      <c r="IT45" s="98"/>
      <c r="IU45" s="105">
        <v>55562752</v>
      </c>
      <c r="IV45" s="225">
        <v>5</v>
      </c>
      <c r="IW45" s="226">
        <v>0.47</v>
      </c>
      <c r="IX45" s="108">
        <f t="shared" ref="IX45:IX46" si="371">IU45/$IV$4</f>
        <v>8099526.5306122443</v>
      </c>
      <c r="IZ45" s="98"/>
      <c r="JA45" s="105">
        <v>55471204</v>
      </c>
      <c r="JB45" s="225">
        <v>5</v>
      </c>
      <c r="JC45" s="226">
        <v>0.26</v>
      </c>
      <c r="JD45" s="108">
        <f t="shared" ref="JD45:JD46" si="372">JA45/$IV$4</f>
        <v>8086181.3411078714</v>
      </c>
      <c r="JF45" s="98"/>
      <c r="JG45" s="105">
        <v>51593022</v>
      </c>
      <c r="JH45" s="225">
        <v>4</v>
      </c>
      <c r="JI45" s="226">
        <v>2.82</v>
      </c>
      <c r="JJ45" s="108">
        <f t="shared" si="313"/>
        <v>7520848.6880466472</v>
      </c>
      <c r="JL45" s="98" t="s">
        <v>37</v>
      </c>
      <c r="JM45" s="105">
        <v>86812641</v>
      </c>
      <c r="JN45" s="225">
        <v>4</v>
      </c>
      <c r="JO45" s="226">
        <v>2.5099999999999998</v>
      </c>
      <c r="JP45" s="108">
        <f t="shared" si="314"/>
        <v>12654903.935860058</v>
      </c>
      <c r="JR45" s="98" t="s">
        <v>37</v>
      </c>
      <c r="JS45" s="105">
        <v>83998104</v>
      </c>
      <c r="JT45" s="225">
        <v>4</v>
      </c>
      <c r="JU45" s="226">
        <v>2.7</v>
      </c>
      <c r="JV45" s="108">
        <f t="shared" si="315"/>
        <v>12244621.574344022</v>
      </c>
      <c r="JX45" s="98" t="s">
        <v>37</v>
      </c>
      <c r="JY45" s="105">
        <v>83351544</v>
      </c>
      <c r="JZ45" s="225">
        <v>4</v>
      </c>
      <c r="KA45" s="226">
        <v>4.42</v>
      </c>
      <c r="KB45" s="108">
        <f t="shared" si="316"/>
        <v>12150370.845481049</v>
      </c>
      <c r="KD45" s="98" t="s">
        <v>37</v>
      </c>
      <c r="KE45" s="105">
        <v>104132654</v>
      </c>
      <c r="KF45" s="225">
        <v>5</v>
      </c>
      <c r="KG45" s="226">
        <v>1.23</v>
      </c>
      <c r="KH45" s="108">
        <f t="shared" si="317"/>
        <v>15179687.17201166</v>
      </c>
      <c r="KJ45" s="98" t="s">
        <v>37</v>
      </c>
      <c r="KK45" s="105">
        <v>102446182</v>
      </c>
      <c r="KL45" s="225">
        <v>5</v>
      </c>
      <c r="KM45" s="226">
        <v>3.76</v>
      </c>
      <c r="KN45" s="108">
        <f t="shared" si="318"/>
        <v>14933845.772594752</v>
      </c>
      <c r="KP45" s="98" t="s">
        <v>37</v>
      </c>
      <c r="KQ45" s="105">
        <v>163478497</v>
      </c>
      <c r="KR45" s="225">
        <v>8</v>
      </c>
      <c r="KS45" s="226">
        <v>5.96</v>
      </c>
      <c r="KT45" s="108">
        <f t="shared" si="319"/>
        <v>23830684.693877552</v>
      </c>
      <c r="KV45" s="98" t="s">
        <v>37</v>
      </c>
      <c r="KW45" s="105">
        <v>207801934</v>
      </c>
      <c r="KX45" s="225">
        <v>11</v>
      </c>
      <c r="KY45" s="226">
        <v>1.98</v>
      </c>
      <c r="KZ45" s="108">
        <f t="shared" si="320"/>
        <v>30291827.113702621</v>
      </c>
      <c r="LB45" s="98" t="s">
        <v>37</v>
      </c>
      <c r="LC45" s="105">
        <v>264076335</v>
      </c>
      <c r="LD45" s="225">
        <v>13</v>
      </c>
      <c r="LE45" s="226">
        <v>5.35</v>
      </c>
      <c r="LF45" s="108">
        <f>LC45/$LD$4</f>
        <v>38495092.565597668</v>
      </c>
      <c r="LH45" s="98" t="s">
        <v>37</v>
      </c>
      <c r="LI45" s="105">
        <v>282247441</v>
      </c>
      <c r="LJ45" s="225">
        <v>14</v>
      </c>
      <c r="LK45" s="226">
        <v>1.54</v>
      </c>
      <c r="LL45" s="108">
        <f t="shared" si="321"/>
        <v>41143941.83673469</v>
      </c>
      <c r="LN45" s="98" t="s">
        <v>37</v>
      </c>
      <c r="LO45" s="105">
        <v>313772650</v>
      </c>
      <c r="LP45" s="225">
        <v>16</v>
      </c>
      <c r="LQ45" s="226">
        <v>1.1100000000000001</v>
      </c>
      <c r="LR45" s="108">
        <f t="shared" si="322"/>
        <v>45739453.35276968</v>
      </c>
      <c r="LT45" s="98" t="s">
        <v>35</v>
      </c>
      <c r="LU45" s="105">
        <v>292366418</v>
      </c>
      <c r="LV45" s="225">
        <v>17</v>
      </c>
      <c r="LW45" s="226">
        <v>2.46</v>
      </c>
      <c r="LX45" s="108">
        <f t="shared" si="323"/>
        <v>42619011.370262392</v>
      </c>
      <c r="LZ45" s="98" t="s">
        <v>35</v>
      </c>
      <c r="MA45" s="105">
        <v>307736738</v>
      </c>
      <c r="MB45" s="225">
        <v>18</v>
      </c>
      <c r="MC45" s="226">
        <v>2.57</v>
      </c>
      <c r="MD45" s="108">
        <f t="shared" si="325"/>
        <v>44859582.798833817</v>
      </c>
      <c r="MF45" s="98" t="s">
        <v>35</v>
      </c>
      <c r="MG45" s="105">
        <v>335712001</v>
      </c>
      <c r="MH45" s="225">
        <v>18</v>
      </c>
      <c r="MI45" s="226">
        <v>3.51</v>
      </c>
      <c r="MJ45" s="108">
        <f t="shared" si="324"/>
        <v>48937609.475218654</v>
      </c>
      <c r="ML45" s="98" t="s">
        <v>35</v>
      </c>
      <c r="MM45" s="105">
        <v>342521519</v>
      </c>
      <c r="MN45" s="225">
        <v>20</v>
      </c>
      <c r="MO45" s="226">
        <v>4.17</v>
      </c>
      <c r="MP45" s="108">
        <f>MM45/MN4</f>
        <v>49930250.58309038</v>
      </c>
      <c r="MR45" s="98" t="s">
        <v>35</v>
      </c>
      <c r="MS45" s="105">
        <v>386417436</v>
      </c>
      <c r="MT45" s="225">
        <v>22</v>
      </c>
      <c r="MU45" s="226">
        <v>3.46</v>
      </c>
      <c r="MV45" s="108">
        <f>MS45/MT4</f>
        <v>56329072.303206995</v>
      </c>
      <c r="MX45" s="98" t="s">
        <v>35</v>
      </c>
      <c r="MY45" s="105">
        <v>395271798</v>
      </c>
      <c r="MZ45" s="225">
        <v>22</v>
      </c>
      <c r="NA45" s="226">
        <v>3.5</v>
      </c>
      <c r="NB45" s="108">
        <f>MY45/MZ4</f>
        <v>57619795.626822151</v>
      </c>
      <c r="ND45" s="98" t="s">
        <v>35</v>
      </c>
      <c r="NE45" s="105">
        <v>408262486</v>
      </c>
      <c r="NF45" s="225">
        <v>25</v>
      </c>
      <c r="NG45" s="226">
        <v>4.28</v>
      </c>
      <c r="NH45" s="108">
        <f>NE45/NF4</f>
        <v>59513481.924198247</v>
      </c>
      <c r="NJ45" s="98" t="s">
        <v>35</v>
      </c>
      <c r="NK45" s="105">
        <v>370891743</v>
      </c>
      <c r="NL45" s="225">
        <v>24</v>
      </c>
      <c r="NM45" s="234">
        <v>2.41</v>
      </c>
      <c r="NN45" s="108">
        <f>NK45/NL4</f>
        <v>54065851.749271132</v>
      </c>
      <c r="NP45" s="98" t="s">
        <v>35</v>
      </c>
      <c r="NQ45" s="105">
        <v>401940843</v>
      </c>
      <c r="NR45" s="225">
        <v>35</v>
      </c>
      <c r="NS45" s="234">
        <v>3.8</v>
      </c>
      <c r="NT45" s="108">
        <f>NQ45/NR4</f>
        <v>58591959.620991252</v>
      </c>
      <c r="NV45" s="98" t="s">
        <v>36</v>
      </c>
      <c r="NW45" s="105">
        <v>409187639</v>
      </c>
      <c r="NX45" s="105">
        <v>41</v>
      </c>
      <c r="NY45" s="234">
        <v>2.37</v>
      </c>
      <c r="NZ45" s="108">
        <f>NW45/NX4</f>
        <v>59648343.877551019</v>
      </c>
      <c r="OB45" s="98" t="s">
        <v>36</v>
      </c>
      <c r="OC45" s="105">
        <v>452799356</v>
      </c>
      <c r="OD45" s="105">
        <v>45</v>
      </c>
      <c r="OE45" s="234">
        <v>3.46</v>
      </c>
      <c r="OF45" s="108">
        <f>OC45/OD4</f>
        <v>66005737.026239067</v>
      </c>
      <c r="OH45" s="98" t="s">
        <v>36</v>
      </c>
      <c r="OI45" s="105">
        <v>445982938</v>
      </c>
      <c r="OJ45" s="105">
        <v>51</v>
      </c>
      <c r="OK45" s="234">
        <v>3.14</v>
      </c>
      <c r="OL45" s="108">
        <f>OI45/OJ4</f>
        <v>65012090.08746355</v>
      </c>
      <c r="ON45" s="98" t="s">
        <v>36</v>
      </c>
      <c r="OO45" s="105">
        <v>449080389</v>
      </c>
      <c r="OP45" s="105">
        <v>56</v>
      </c>
      <c r="OQ45" s="234">
        <v>8.11</v>
      </c>
      <c r="OR45" s="108">
        <f>OO45/OP4</f>
        <v>65463613.556851313</v>
      </c>
      <c r="OT45" s="98" t="s">
        <v>36</v>
      </c>
      <c r="OU45" s="105">
        <v>454571228</v>
      </c>
      <c r="OV45" s="105">
        <v>61</v>
      </c>
      <c r="OW45" s="234">
        <v>3.38</v>
      </c>
      <c r="OX45" s="108">
        <f>OU45/OV4</f>
        <v>66264027.405247808</v>
      </c>
      <c r="OZ45" s="98" t="s">
        <v>36</v>
      </c>
      <c r="PA45" s="105">
        <v>491367081</v>
      </c>
      <c r="PB45" s="105">
        <v>65</v>
      </c>
      <c r="PC45" s="234">
        <v>2.71</v>
      </c>
      <c r="PD45" s="108">
        <f>PA45/PB4</f>
        <v>71627854.373177841</v>
      </c>
      <c r="PF45" s="98" t="s">
        <v>36</v>
      </c>
      <c r="PG45" s="105">
        <v>511953806</v>
      </c>
      <c r="PH45" s="105">
        <v>71</v>
      </c>
      <c r="PI45" s="234">
        <v>2.0499999999999998</v>
      </c>
      <c r="PJ45" s="108">
        <f>PG45/PH4</f>
        <v>74628834.693877548</v>
      </c>
      <c r="PL45" s="98" t="s">
        <v>36</v>
      </c>
      <c r="PM45" s="105">
        <v>511923877</v>
      </c>
      <c r="PN45" s="105">
        <v>78</v>
      </c>
      <c r="PO45" s="234">
        <v>4.5999999999999996</v>
      </c>
      <c r="PP45" s="108">
        <f>PM45/PN4</f>
        <v>74624471.865889207</v>
      </c>
      <c r="PR45" s="98" t="s">
        <v>36</v>
      </c>
      <c r="PS45" s="105">
        <v>487582372</v>
      </c>
      <c r="PT45" s="105">
        <v>84</v>
      </c>
      <c r="PU45" s="234">
        <v>2.17</v>
      </c>
      <c r="PV45" s="108">
        <f>PS45/PT4</f>
        <v>71076147.521865889</v>
      </c>
      <c r="PX45" s="98" t="s">
        <v>36</v>
      </c>
      <c r="PY45" s="105">
        <v>520403448</v>
      </c>
      <c r="PZ45" s="105">
        <v>92</v>
      </c>
      <c r="QA45" s="234">
        <v>3.19</v>
      </c>
      <c r="QB45" s="108">
        <f>PY45/PZ4</f>
        <v>75860560.932944596</v>
      </c>
      <c r="QD45" s="98" t="s">
        <v>36</v>
      </c>
      <c r="QE45" s="105">
        <v>501105333</v>
      </c>
      <c r="QF45" s="105">
        <v>102</v>
      </c>
      <c r="QG45" s="234">
        <v>2.6</v>
      </c>
      <c r="QH45" s="108">
        <f>QE45/QF4</f>
        <v>73047424.635568514</v>
      </c>
      <c r="QJ45" s="98" t="s">
        <v>36</v>
      </c>
      <c r="QK45" s="105">
        <v>546353152</v>
      </c>
      <c r="QL45" s="105">
        <v>114</v>
      </c>
      <c r="QM45" s="234">
        <v>3.64</v>
      </c>
      <c r="QN45" s="108">
        <f>QK45/QL4</f>
        <v>79643316.618075803</v>
      </c>
      <c r="QP45" s="98" t="s">
        <v>36</v>
      </c>
      <c r="QQ45" s="105">
        <v>595014691</v>
      </c>
      <c r="QR45" s="105">
        <v>130</v>
      </c>
      <c r="QS45" s="234">
        <v>1.69</v>
      </c>
      <c r="QT45" s="108">
        <f>QQ45/QR4</f>
        <v>86736835.422740519</v>
      </c>
      <c r="QV45" s="98" t="s">
        <v>36</v>
      </c>
      <c r="QW45" s="105">
        <v>605832858</v>
      </c>
      <c r="QX45" s="105">
        <v>151</v>
      </c>
      <c r="QY45" s="234">
        <v>3.36</v>
      </c>
      <c r="QZ45" s="108">
        <f>QW45/QX4</f>
        <v>88313827.696793005</v>
      </c>
      <c r="RB45" s="98" t="s">
        <v>36</v>
      </c>
      <c r="RC45" s="105">
        <v>561990219</v>
      </c>
      <c r="RD45" s="105">
        <v>178</v>
      </c>
      <c r="RE45" s="234">
        <v>0.27</v>
      </c>
      <c r="RF45" s="108">
        <f>RC45/RD4</f>
        <v>81922772.448979586</v>
      </c>
      <c r="RH45" s="98" t="s">
        <v>36</v>
      </c>
      <c r="RI45" s="105">
        <v>533238958</v>
      </c>
      <c r="RJ45" s="105">
        <v>186</v>
      </c>
      <c r="RK45" s="234">
        <v>1.47</v>
      </c>
      <c r="RL45" s="108">
        <f>RI45/RJ4</f>
        <v>77731626.530612245</v>
      </c>
      <c r="RN45" s="98" t="s">
        <v>36</v>
      </c>
      <c r="RO45" s="105">
        <v>524542308</v>
      </c>
      <c r="RP45" s="105">
        <v>193</v>
      </c>
      <c r="RQ45" s="234">
        <v>1.91</v>
      </c>
      <c r="RR45" s="108">
        <f>RO45/RP4</f>
        <v>76463893.294460639</v>
      </c>
      <c r="RT45" s="98" t="s">
        <v>36</v>
      </c>
      <c r="RU45" s="105">
        <v>542854429</v>
      </c>
      <c r="RV45" s="105">
        <v>197</v>
      </c>
      <c r="RW45" s="234">
        <v>1.54</v>
      </c>
      <c r="RX45" s="108">
        <f>RU45/RV4</f>
        <v>79133298.688046649</v>
      </c>
      <c r="RZ45" s="98" t="s">
        <v>36</v>
      </c>
      <c r="SA45" s="105">
        <v>480074743</v>
      </c>
      <c r="SB45" s="105">
        <v>200</v>
      </c>
      <c r="SC45" s="234">
        <v>2.36</v>
      </c>
      <c r="SD45" s="108">
        <f>SA45/SB4</f>
        <v>69981740.96209912</v>
      </c>
      <c r="SF45" s="98" t="s">
        <v>36</v>
      </c>
      <c r="SG45" s="105">
        <v>454379160</v>
      </c>
      <c r="SH45" s="105">
        <v>207</v>
      </c>
      <c r="SI45" s="234">
        <v>2</v>
      </c>
      <c r="SJ45" s="108">
        <f>SG45/SH4</f>
        <v>66236029.154518947</v>
      </c>
      <c r="SL45" s="98" t="s">
        <v>36</v>
      </c>
      <c r="SM45" s="105">
        <v>456693836</v>
      </c>
      <c r="SN45" s="105">
        <v>206</v>
      </c>
      <c r="SO45" s="234">
        <v>0.99</v>
      </c>
      <c r="SP45" s="108">
        <f>SM45/SN4</f>
        <v>66573445.48104956</v>
      </c>
      <c r="SR45" s="98" t="s">
        <v>36</v>
      </c>
      <c r="SS45" s="105">
        <v>469636956</v>
      </c>
      <c r="ST45" s="105">
        <v>207</v>
      </c>
      <c r="SU45" s="234">
        <v>2.62</v>
      </c>
      <c r="SV45" s="108">
        <f>SS45/ST4</f>
        <v>68460197.667638481</v>
      </c>
      <c r="SX45" s="98" t="s">
        <v>36</v>
      </c>
      <c r="SY45" s="105">
        <v>449011358</v>
      </c>
      <c r="SZ45" s="105">
        <v>211</v>
      </c>
      <c r="TA45" s="234">
        <v>2.44</v>
      </c>
      <c r="TB45" s="108">
        <f>SY45/SZ4</f>
        <v>65453550.728862971</v>
      </c>
      <c r="TD45" s="98" t="s">
        <v>36</v>
      </c>
      <c r="TE45" s="105">
        <v>459834145.73000002</v>
      </c>
      <c r="TF45" s="105">
        <v>209</v>
      </c>
      <c r="TG45" s="234">
        <v>3.16</v>
      </c>
      <c r="TH45" s="447">
        <f>TE45/TF4</f>
        <v>67031216.578717202</v>
      </c>
      <c r="TJ45" s="98" t="s">
        <v>36</v>
      </c>
      <c r="TK45" s="105">
        <v>449366626.06999999</v>
      </c>
      <c r="TL45" s="105">
        <v>211</v>
      </c>
      <c r="TM45" s="234">
        <v>1.6</v>
      </c>
      <c r="TN45" s="447">
        <f>TK45/TL4</f>
        <v>65505339.077259474</v>
      </c>
      <c r="TP45" s="98" t="s">
        <v>36</v>
      </c>
      <c r="TQ45" s="105">
        <v>415264365.88</v>
      </c>
      <c r="TR45" s="105">
        <v>208</v>
      </c>
      <c r="TS45" s="234">
        <v>3.01</v>
      </c>
      <c r="TT45" s="447">
        <f>TQ45/TR4</f>
        <v>60534164.122448973</v>
      </c>
      <c r="TV45" s="98" t="s">
        <v>36</v>
      </c>
      <c r="TW45" s="105">
        <v>341161837.69999999</v>
      </c>
      <c r="TX45" s="105">
        <v>200</v>
      </c>
      <c r="TY45" s="234">
        <v>3.56</v>
      </c>
      <c r="TZ45" s="447">
        <f>TW45/TX4</f>
        <v>49732046.311953351</v>
      </c>
      <c r="UB45" s="98" t="s">
        <v>36</v>
      </c>
      <c r="UC45" s="105">
        <v>346212183.02999997</v>
      </c>
      <c r="UD45" s="105">
        <v>197</v>
      </c>
      <c r="UE45" s="230">
        <v>3.3</v>
      </c>
      <c r="UF45" s="447">
        <f>UC45/UD4</f>
        <v>50468248.255102031</v>
      </c>
    </row>
    <row r="46" spans="1:553" x14ac:dyDescent="0.25">
      <c r="A46" s="76" t="s">
        <v>253</v>
      </c>
      <c r="B46" s="77" t="s">
        <v>14</v>
      </c>
      <c r="C46" s="128" t="s">
        <v>277</v>
      </c>
      <c r="D46" s="78"/>
      <c r="E46" s="85"/>
      <c r="F46" s="85"/>
      <c r="G46" s="124"/>
      <c r="H46" s="216">
        <f t="shared" si="267"/>
        <v>0</v>
      </c>
      <c r="I46" s="80"/>
      <c r="J46" s="238"/>
      <c r="K46" s="231"/>
      <c r="L46" s="231"/>
      <c r="M46" s="218"/>
      <c r="N46" s="84"/>
      <c r="O46" s="123"/>
      <c r="P46" s="123"/>
      <c r="Q46" s="85">
        <f t="shared" si="327"/>
        <v>0</v>
      </c>
      <c r="R46" s="86"/>
      <c r="S46" s="89"/>
      <c r="T46" s="88"/>
      <c r="U46" s="94"/>
      <c r="V46" s="97">
        <f t="shared" si="328"/>
        <v>0</v>
      </c>
      <c r="W46" s="86"/>
      <c r="X46" s="89"/>
      <c r="Y46" s="88"/>
      <c r="Z46" s="88"/>
      <c r="AA46" s="93">
        <f t="shared" si="329"/>
        <v>0</v>
      </c>
      <c r="AB46" s="86"/>
      <c r="AC46" s="89"/>
      <c r="AD46" s="88"/>
      <c r="AE46" s="88"/>
      <c r="AF46" s="93">
        <f t="shared" si="330"/>
        <v>0</v>
      </c>
      <c r="AG46" s="86"/>
      <c r="AH46" s="133"/>
      <c r="AI46" s="88"/>
      <c r="AJ46" s="88"/>
      <c r="AK46" s="220">
        <f t="shared" si="331"/>
        <v>0</v>
      </c>
      <c r="AL46" s="86"/>
      <c r="AM46" s="89"/>
      <c r="AN46" s="88"/>
      <c r="AO46" s="88"/>
      <c r="AP46" s="91"/>
      <c r="AQ46" s="93">
        <f t="shared" si="332"/>
        <v>0</v>
      </c>
      <c r="AR46" s="88"/>
      <c r="AS46" s="89"/>
      <c r="AT46" s="88"/>
      <c r="AU46" s="94"/>
      <c r="AV46" s="221"/>
      <c r="AW46" s="97">
        <f t="shared" si="333"/>
        <v>0</v>
      </c>
      <c r="AX46" s="89"/>
      <c r="AY46" s="88"/>
      <c r="AZ46" s="88"/>
      <c r="BA46" s="94"/>
      <c r="BB46" s="220">
        <f t="shared" si="334"/>
        <v>0</v>
      </c>
      <c r="BC46" s="89"/>
      <c r="BD46" s="88"/>
      <c r="BE46" s="94"/>
      <c r="BF46" s="113"/>
      <c r="BG46" s="97">
        <f t="shared" si="335"/>
        <v>0</v>
      </c>
      <c r="BH46" s="98"/>
      <c r="BI46" s="99"/>
      <c r="BJ46" s="99"/>
      <c r="BK46" s="100"/>
      <c r="BL46" s="223">
        <f t="shared" si="336"/>
        <v>0</v>
      </c>
      <c r="BM46" s="224"/>
      <c r="BN46" s="99"/>
      <c r="BO46" s="99"/>
      <c r="BP46" s="106"/>
      <c r="BQ46" s="104">
        <f t="shared" si="337"/>
        <v>0</v>
      </c>
      <c r="BR46" s="224"/>
      <c r="BS46" s="99"/>
      <c r="BT46" s="99"/>
      <c r="BU46" s="106"/>
      <c r="BV46" s="104">
        <f t="shared" si="338"/>
        <v>0</v>
      </c>
      <c r="BW46" s="98"/>
      <c r="BX46" s="105"/>
      <c r="BY46" s="105"/>
      <c r="BZ46" s="106"/>
      <c r="CA46" s="104">
        <f t="shared" si="339"/>
        <v>0</v>
      </c>
      <c r="CB46" s="98"/>
      <c r="CC46" s="99"/>
      <c r="CD46" s="99"/>
      <c r="CE46" s="106"/>
      <c r="CF46" s="104">
        <f t="shared" si="340"/>
        <v>0</v>
      </c>
      <c r="CG46" s="98"/>
      <c r="CH46" s="99"/>
      <c r="CI46" s="99"/>
      <c r="CJ46" s="106"/>
      <c r="CK46" s="105">
        <f t="shared" si="341"/>
        <v>0</v>
      </c>
      <c r="CL46" s="98"/>
      <c r="CM46" s="105"/>
      <c r="CN46" s="105"/>
      <c r="CO46" s="106"/>
      <c r="CP46" s="104">
        <f t="shared" si="342"/>
        <v>0</v>
      </c>
      <c r="CQ46" s="98"/>
      <c r="CR46" s="99"/>
      <c r="CS46" s="99"/>
      <c r="CT46" s="106"/>
      <c r="CU46" s="104">
        <f t="shared" si="343"/>
        <v>0</v>
      </c>
      <c r="CW46" s="107"/>
      <c r="CZ46" s="104">
        <f t="shared" si="344"/>
        <v>0</v>
      </c>
      <c r="DA46" s="105"/>
      <c r="DC46" s="107"/>
      <c r="DF46" s="104">
        <f t="shared" si="345"/>
        <v>0</v>
      </c>
      <c r="DH46" s="107"/>
      <c r="DI46" s="8"/>
      <c r="DK46" s="104">
        <f t="shared" si="346"/>
        <v>0</v>
      </c>
      <c r="DM46" s="107"/>
      <c r="DN46" s="8"/>
      <c r="DP46" s="104">
        <f t="shared" si="347"/>
        <v>0</v>
      </c>
      <c r="DR46" s="107"/>
      <c r="DS46" s="8"/>
      <c r="DU46" s="104">
        <f t="shared" si="348"/>
        <v>0</v>
      </c>
      <c r="DW46" s="107"/>
      <c r="DX46" s="8"/>
      <c r="DZ46" s="104">
        <f t="shared" si="349"/>
        <v>0</v>
      </c>
      <c r="EB46" s="107"/>
      <c r="EC46" s="8"/>
      <c r="EE46" s="104">
        <f t="shared" si="350"/>
        <v>0</v>
      </c>
      <c r="EG46" s="107"/>
      <c r="EH46" s="8"/>
      <c r="EJ46" s="104">
        <f t="shared" si="351"/>
        <v>0</v>
      </c>
      <c r="EL46" s="107"/>
      <c r="EM46" s="8"/>
      <c r="EO46" s="104">
        <f t="shared" si="352"/>
        <v>0</v>
      </c>
      <c r="EQ46" s="107"/>
      <c r="ER46" s="8"/>
      <c r="ET46" s="104">
        <f t="shared" si="353"/>
        <v>0</v>
      </c>
      <c r="EV46" s="98"/>
      <c r="EW46" s="105"/>
      <c r="EX46" s="225"/>
      <c r="EY46" s="100"/>
      <c r="EZ46" s="104">
        <f t="shared" si="354"/>
        <v>0</v>
      </c>
      <c r="FB46" s="98"/>
      <c r="FC46" s="105"/>
      <c r="FD46" s="225"/>
      <c r="FE46" s="100"/>
      <c r="FF46" s="104">
        <f t="shared" si="355"/>
        <v>0</v>
      </c>
      <c r="FH46" s="98"/>
      <c r="FI46" s="105"/>
      <c r="FJ46" s="225"/>
      <c r="FK46" s="100"/>
      <c r="FL46" s="104">
        <f t="shared" si="356"/>
        <v>0</v>
      </c>
      <c r="FN46" s="98"/>
      <c r="FO46" s="105"/>
      <c r="FP46" s="225"/>
      <c r="FQ46" s="100"/>
      <c r="FR46" s="104">
        <f t="shared" si="357"/>
        <v>0</v>
      </c>
      <c r="FT46" s="98"/>
      <c r="FU46" s="105"/>
      <c r="FV46" s="225"/>
      <c r="FW46" s="226"/>
      <c r="FX46" s="104">
        <f t="shared" si="358"/>
        <v>0</v>
      </c>
      <c r="FZ46" s="98"/>
      <c r="GA46" s="105"/>
      <c r="GB46" s="225"/>
      <c r="GC46" s="226"/>
      <c r="GD46" s="104">
        <f t="shared" si="359"/>
        <v>0</v>
      </c>
      <c r="GF46" s="98"/>
      <c r="GG46" s="105"/>
      <c r="GH46" s="225"/>
      <c r="GI46" s="226"/>
      <c r="GJ46" s="104">
        <f t="shared" si="360"/>
        <v>0</v>
      </c>
      <c r="GL46" s="98"/>
      <c r="GM46" s="105"/>
      <c r="GN46" s="225"/>
      <c r="GO46" s="226"/>
      <c r="GP46" s="104">
        <f t="shared" si="361"/>
        <v>0</v>
      </c>
      <c r="GR46" s="98"/>
      <c r="GS46" s="105"/>
      <c r="GT46" s="225"/>
      <c r="GU46" s="226"/>
      <c r="GV46" s="104">
        <f t="shared" si="362"/>
        <v>0</v>
      </c>
      <c r="GX46" s="98"/>
      <c r="GY46" s="105"/>
      <c r="GZ46" s="225"/>
      <c r="HA46" s="226"/>
      <c r="HB46" s="108">
        <f t="shared" si="363"/>
        <v>0</v>
      </c>
      <c r="HD46" s="98"/>
      <c r="HE46" s="105"/>
      <c r="HF46" s="225"/>
      <c r="HG46" s="226"/>
      <c r="HH46" s="108">
        <f t="shared" si="364"/>
        <v>0</v>
      </c>
      <c r="HJ46" s="98"/>
      <c r="HK46" s="105"/>
      <c r="HL46" s="225"/>
      <c r="HM46" s="226"/>
      <c r="HN46" s="108">
        <f t="shared" si="365"/>
        <v>0</v>
      </c>
      <c r="HP46" s="98"/>
      <c r="HQ46" s="105"/>
      <c r="HR46" s="225"/>
      <c r="HS46" s="226"/>
      <c r="HT46" s="108">
        <f t="shared" si="366"/>
        <v>0</v>
      </c>
      <c r="HV46" s="98"/>
      <c r="HW46" s="105"/>
      <c r="HX46" s="225"/>
      <c r="HY46" s="226"/>
      <c r="HZ46" s="108">
        <f t="shared" si="367"/>
        <v>0</v>
      </c>
      <c r="IB46" s="98"/>
      <c r="IC46" s="105"/>
      <c r="ID46" s="225"/>
      <c r="IE46" s="226"/>
      <c r="IF46" s="108">
        <f t="shared" si="368"/>
        <v>0</v>
      </c>
      <c r="IH46" s="98"/>
      <c r="II46" s="105"/>
      <c r="IJ46" s="225"/>
      <c r="IK46" s="226"/>
      <c r="IL46" s="108">
        <f t="shared" si="369"/>
        <v>0</v>
      </c>
      <c r="IN46" s="98"/>
      <c r="IO46" s="105"/>
      <c r="IP46" s="225"/>
      <c r="IQ46" s="226"/>
      <c r="IR46" s="108">
        <f t="shared" si="370"/>
        <v>0</v>
      </c>
      <c r="IT46" s="98"/>
      <c r="IU46" s="105"/>
      <c r="IV46" s="225"/>
      <c r="IW46" s="226"/>
      <c r="IX46" s="108">
        <f t="shared" si="371"/>
        <v>0</v>
      </c>
      <c r="IZ46" s="98"/>
      <c r="JA46" s="105"/>
      <c r="JB46" s="225"/>
      <c r="JC46" s="226"/>
      <c r="JD46" s="108">
        <f t="shared" si="372"/>
        <v>0</v>
      </c>
      <c r="JF46" s="98"/>
      <c r="JG46" s="105"/>
      <c r="JH46" s="225"/>
      <c r="JI46" s="226"/>
      <c r="JJ46" s="108">
        <f t="shared" si="313"/>
        <v>0</v>
      </c>
      <c r="JL46" s="98"/>
      <c r="JM46" s="105"/>
      <c r="JN46" s="225"/>
      <c r="JO46" s="226"/>
      <c r="JP46" s="108">
        <f t="shared" si="314"/>
        <v>0</v>
      </c>
      <c r="JR46" s="98"/>
      <c r="JS46" s="105"/>
      <c r="JT46" s="225"/>
      <c r="JU46" s="226"/>
      <c r="JV46" s="108">
        <f t="shared" si="315"/>
        <v>0</v>
      </c>
      <c r="JX46" s="98"/>
      <c r="JY46" s="105"/>
      <c r="JZ46" s="225"/>
      <c r="KA46" s="226"/>
      <c r="KB46" s="108">
        <f t="shared" si="316"/>
        <v>0</v>
      </c>
      <c r="KD46" s="98"/>
      <c r="KE46" s="105"/>
      <c r="KF46" s="225"/>
      <c r="KG46" s="226"/>
      <c r="KH46" s="108">
        <f t="shared" si="317"/>
        <v>0</v>
      </c>
      <c r="KJ46" s="98"/>
      <c r="KK46" s="105"/>
      <c r="KL46" s="225"/>
      <c r="KM46" s="226"/>
      <c r="KN46" s="108">
        <f t="shared" si="318"/>
        <v>0</v>
      </c>
      <c r="KP46" s="98"/>
      <c r="KQ46" s="105"/>
      <c r="KR46" s="225"/>
      <c r="KS46" s="226"/>
      <c r="KT46" s="108">
        <f t="shared" si="319"/>
        <v>0</v>
      </c>
      <c r="KV46" s="98" t="s">
        <v>33</v>
      </c>
      <c r="KW46" s="105">
        <v>3529689</v>
      </c>
      <c r="KX46" s="225">
        <v>6</v>
      </c>
      <c r="KY46" s="226">
        <v>0</v>
      </c>
      <c r="KZ46" s="127">
        <f t="shared" si="320"/>
        <v>514531.92419825069</v>
      </c>
      <c r="LB46" s="98" t="s">
        <v>33</v>
      </c>
      <c r="LC46" s="105">
        <v>22999201</v>
      </c>
      <c r="LD46" s="225">
        <v>39</v>
      </c>
      <c r="LE46" s="226">
        <v>4.29</v>
      </c>
      <c r="LF46" s="108">
        <f t="shared" si="326"/>
        <v>3352653.2069970844</v>
      </c>
      <c r="LH46" s="98" t="s">
        <v>33</v>
      </c>
      <c r="LI46" s="105">
        <v>27083000</v>
      </c>
      <c r="LJ46" s="225">
        <v>72</v>
      </c>
      <c r="LK46" s="226">
        <v>7.47</v>
      </c>
      <c r="LL46" s="108">
        <f t="shared" si="321"/>
        <v>3947959.1836734693</v>
      </c>
      <c r="LN46" s="98" t="s">
        <v>33</v>
      </c>
      <c r="LO46" s="105">
        <v>33973029</v>
      </c>
      <c r="LP46" s="225">
        <v>125</v>
      </c>
      <c r="LQ46" s="230">
        <v>3.4</v>
      </c>
      <c r="LR46" s="108">
        <f t="shared" si="322"/>
        <v>4952336.5889212824</v>
      </c>
      <c r="LT46" s="98" t="s">
        <v>33</v>
      </c>
      <c r="LU46" s="105">
        <v>62336055</v>
      </c>
      <c r="LV46" s="225">
        <v>176</v>
      </c>
      <c r="LW46" s="230">
        <v>4.93</v>
      </c>
      <c r="LX46" s="108">
        <f t="shared" si="323"/>
        <v>9086888.483965015</v>
      </c>
      <c r="LZ46" s="98" t="s">
        <v>33</v>
      </c>
      <c r="MA46" s="105">
        <v>67236464</v>
      </c>
      <c r="MB46" s="225">
        <v>232</v>
      </c>
      <c r="MC46" s="230">
        <v>2.42</v>
      </c>
      <c r="MD46" s="108">
        <f>MA46/$MB$4</f>
        <v>9801233.819241982</v>
      </c>
      <c r="MF46" s="98" t="s">
        <v>33</v>
      </c>
      <c r="MG46" s="105">
        <v>106830501</v>
      </c>
      <c r="MH46" s="225">
        <v>286</v>
      </c>
      <c r="MI46" s="230">
        <v>2.02</v>
      </c>
      <c r="MJ46" s="108">
        <f t="shared" si="324"/>
        <v>15572959.329446064</v>
      </c>
      <c r="ML46" s="98" t="s">
        <v>33</v>
      </c>
      <c r="MM46" s="105">
        <v>121382800</v>
      </c>
      <c r="MN46" s="225">
        <v>320</v>
      </c>
      <c r="MO46" s="230">
        <v>7.09</v>
      </c>
      <c r="MP46" s="108">
        <f>MM46/MN4</f>
        <v>17694285.714285713</v>
      </c>
      <c r="MR46" s="98" t="s">
        <v>33</v>
      </c>
      <c r="MS46" s="105">
        <v>136020943</v>
      </c>
      <c r="MT46" s="225">
        <v>367</v>
      </c>
      <c r="MU46" s="230">
        <v>6.21</v>
      </c>
      <c r="MV46" s="108">
        <f>MS46/MT4</f>
        <v>19828125.80174927</v>
      </c>
      <c r="MX46" s="98" t="s">
        <v>33</v>
      </c>
      <c r="MY46" s="105">
        <v>153064128</v>
      </c>
      <c r="MZ46" s="225">
        <v>463</v>
      </c>
      <c r="NA46" s="230">
        <v>4</v>
      </c>
      <c r="NB46" s="108">
        <f>MY46/MZ4</f>
        <v>22312555.102040816</v>
      </c>
      <c r="ND46" s="98" t="s">
        <v>35</v>
      </c>
      <c r="NE46" s="105">
        <v>161826644</v>
      </c>
      <c r="NF46" s="225">
        <v>638</v>
      </c>
      <c r="NG46" s="230">
        <v>2.81</v>
      </c>
      <c r="NH46" s="108">
        <f>NE46/NF4</f>
        <v>23589889.795918368</v>
      </c>
      <c r="NJ46" s="98" t="s">
        <v>33</v>
      </c>
      <c r="NK46" s="105">
        <v>169446134</v>
      </c>
      <c r="NL46" s="225">
        <v>694</v>
      </c>
      <c r="NM46" s="230">
        <v>1.28</v>
      </c>
      <c r="NN46" s="108">
        <f>NK46/NL4</f>
        <v>24700602.623906706</v>
      </c>
      <c r="NP46" s="98" t="s">
        <v>33</v>
      </c>
      <c r="NQ46" s="105">
        <v>192095946</v>
      </c>
      <c r="NR46" s="225">
        <v>736</v>
      </c>
      <c r="NS46" s="230">
        <v>2.59</v>
      </c>
      <c r="NT46" s="108">
        <f>NQ46/NR4</f>
        <v>28002324.489795916</v>
      </c>
      <c r="NV46" s="98" t="s">
        <v>35</v>
      </c>
      <c r="NW46" s="105">
        <v>187466888</v>
      </c>
      <c r="NX46" s="105">
        <v>763</v>
      </c>
      <c r="NY46" s="230">
        <v>1.72</v>
      </c>
      <c r="NZ46" s="108">
        <f>NW46/NX4</f>
        <v>27327534.693877548</v>
      </c>
      <c r="OB46" s="98" t="s">
        <v>35</v>
      </c>
      <c r="OC46" s="105">
        <v>185316790</v>
      </c>
      <c r="OD46" s="105">
        <v>781</v>
      </c>
      <c r="OE46" s="230">
        <v>4.43</v>
      </c>
      <c r="OF46" s="108">
        <f>OC46/OD4</f>
        <v>27014109.329446062</v>
      </c>
      <c r="OH46" s="98" t="s">
        <v>35</v>
      </c>
      <c r="OI46" s="105">
        <v>213099040</v>
      </c>
      <c r="OJ46" s="105">
        <v>802</v>
      </c>
      <c r="OK46" s="230">
        <v>5.1100000000000003</v>
      </c>
      <c r="OL46" s="108">
        <f>OI46/OJ4</f>
        <v>31064000</v>
      </c>
      <c r="ON46" s="98" t="s">
        <v>35</v>
      </c>
      <c r="OO46" s="105">
        <v>231941273</v>
      </c>
      <c r="OP46" s="105">
        <v>822</v>
      </c>
      <c r="OQ46" s="230">
        <v>1.64</v>
      </c>
      <c r="OR46" s="108">
        <f>OO46/OP4</f>
        <v>33810681.195335276</v>
      </c>
      <c r="OT46" s="98" t="s">
        <v>35</v>
      </c>
      <c r="OU46" s="105">
        <v>228187200</v>
      </c>
      <c r="OV46" s="105">
        <v>843</v>
      </c>
      <c r="OW46" s="230">
        <v>2.92</v>
      </c>
      <c r="OX46" s="108">
        <f>OU46/OV4</f>
        <v>33263440.233236149</v>
      </c>
      <c r="OZ46" s="98" t="s">
        <v>35</v>
      </c>
      <c r="PA46" s="105">
        <v>242928071</v>
      </c>
      <c r="PB46" s="105">
        <v>863</v>
      </c>
      <c r="PC46" s="230">
        <v>1.79</v>
      </c>
      <c r="PD46" s="108">
        <f>PA46/PB4</f>
        <v>35412255.247813411</v>
      </c>
      <c r="PF46" s="98" t="s">
        <v>35</v>
      </c>
      <c r="PG46" s="105">
        <v>227670186</v>
      </c>
      <c r="PH46" s="105">
        <v>875</v>
      </c>
      <c r="PI46" s="230">
        <v>1.9</v>
      </c>
      <c r="PJ46" s="108">
        <f>PG46/PH4</f>
        <v>33188073.760932945</v>
      </c>
      <c r="PL46" s="98" t="s">
        <v>35</v>
      </c>
      <c r="PM46" s="105">
        <v>249135005</v>
      </c>
      <c r="PN46" s="105">
        <v>931</v>
      </c>
      <c r="PO46" s="230">
        <v>1.84</v>
      </c>
      <c r="PP46" s="108">
        <f>PM46/PN4</f>
        <v>36317056.122448981</v>
      </c>
      <c r="PR46" s="98" t="s">
        <v>35</v>
      </c>
      <c r="PS46" s="105">
        <v>250566050</v>
      </c>
      <c r="PT46" s="105">
        <v>964</v>
      </c>
      <c r="PU46" s="230">
        <v>3.61</v>
      </c>
      <c r="PV46" s="108">
        <f>PS46/PT4</f>
        <v>36525663.265306123</v>
      </c>
      <c r="PX46" s="98" t="s">
        <v>35</v>
      </c>
      <c r="PY46" s="105">
        <v>246855797</v>
      </c>
      <c r="PZ46" s="105">
        <v>983</v>
      </c>
      <c r="QA46" s="230">
        <v>2.0699999999999998</v>
      </c>
      <c r="QB46" s="108">
        <f>PY46/PZ4</f>
        <v>35984810.058309034</v>
      </c>
      <c r="QD46" s="98" t="s">
        <v>35</v>
      </c>
      <c r="QE46" s="105">
        <v>247648371</v>
      </c>
      <c r="QF46" s="105">
        <v>983</v>
      </c>
      <c r="QG46" s="230">
        <v>2.08</v>
      </c>
      <c r="QH46" s="108">
        <f>QE46/QF4</f>
        <v>36100345.626822159</v>
      </c>
      <c r="QJ46" s="98" t="s">
        <v>35</v>
      </c>
      <c r="QK46" s="105">
        <v>256139745</v>
      </c>
      <c r="QL46" s="105">
        <v>987</v>
      </c>
      <c r="QM46" s="230">
        <v>4.01</v>
      </c>
      <c r="QN46" s="108">
        <f>QK46/QL4</f>
        <v>37338155.247813411</v>
      </c>
      <c r="QP46" s="98" t="s">
        <v>35</v>
      </c>
      <c r="QQ46" s="105">
        <v>248297150</v>
      </c>
      <c r="QR46" s="105">
        <v>991</v>
      </c>
      <c r="QS46" s="230">
        <v>2.25</v>
      </c>
      <c r="QT46" s="108">
        <f>QQ46/QR4</f>
        <v>36194919.825072885</v>
      </c>
      <c r="QV46" s="98" t="s">
        <v>35</v>
      </c>
      <c r="QW46" s="105">
        <v>263478603</v>
      </c>
      <c r="QX46" s="105">
        <v>1003</v>
      </c>
      <c r="QY46" s="230">
        <v>1.22</v>
      </c>
      <c r="QZ46" s="108">
        <f>QW46/QX4</f>
        <v>38407959.620991252</v>
      </c>
      <c r="RB46" s="98" t="s">
        <v>35</v>
      </c>
      <c r="RC46" s="105">
        <v>265098083</v>
      </c>
      <c r="RD46" s="105">
        <v>1021</v>
      </c>
      <c r="RE46" s="230">
        <v>2.2200000000000002</v>
      </c>
      <c r="RF46" s="108">
        <f>RC46/RD4</f>
        <v>38644035.422740526</v>
      </c>
      <c r="RH46" s="98" t="s">
        <v>35</v>
      </c>
      <c r="RI46" s="105">
        <v>281175641</v>
      </c>
      <c r="RJ46" s="105">
        <v>1036</v>
      </c>
      <c r="RK46" s="230">
        <v>3.01</v>
      </c>
      <c r="RL46" s="108">
        <f>RI46/RJ4</f>
        <v>40987702.7696793</v>
      </c>
      <c r="RN46" s="98" t="s">
        <v>35</v>
      </c>
      <c r="RO46" s="105">
        <v>262417855</v>
      </c>
      <c r="RP46" s="105">
        <v>1059</v>
      </c>
      <c r="RQ46" s="230">
        <v>1.57</v>
      </c>
      <c r="RR46" s="108">
        <f>RO46/RP4</f>
        <v>38253331.632653058</v>
      </c>
      <c r="RT46" s="98" t="s">
        <v>35</v>
      </c>
      <c r="RU46" s="105">
        <v>250714018</v>
      </c>
      <c r="RV46" s="105">
        <v>1078</v>
      </c>
      <c r="RW46" s="230">
        <v>3.22</v>
      </c>
      <c r="RX46" s="108">
        <f>RU46/RV4</f>
        <v>36547232.944606416</v>
      </c>
      <c r="RZ46" s="98" t="s">
        <v>35</v>
      </c>
      <c r="SA46" s="105">
        <v>278307946</v>
      </c>
      <c r="SB46" s="105">
        <v>1123</v>
      </c>
      <c r="SC46" s="230">
        <v>1.03</v>
      </c>
      <c r="SD46" s="108">
        <f>SA46/SB4</f>
        <v>40569671.428571425</v>
      </c>
      <c r="SF46" s="98" t="s">
        <v>35</v>
      </c>
      <c r="SG46" s="105">
        <v>246267793</v>
      </c>
      <c r="SH46" s="105">
        <v>1159</v>
      </c>
      <c r="SI46" s="230">
        <v>1.94</v>
      </c>
      <c r="SJ46" s="108">
        <f>SG46/SH4</f>
        <v>35899095.18950437</v>
      </c>
      <c r="SL46" s="98" t="s">
        <v>35</v>
      </c>
      <c r="SM46" s="105">
        <v>253545856</v>
      </c>
      <c r="SN46" s="105">
        <v>1187</v>
      </c>
      <c r="SO46" s="230">
        <v>2.76</v>
      </c>
      <c r="SP46" s="108">
        <f>SM46/SN4</f>
        <v>36960037.317784257</v>
      </c>
      <c r="SR46" s="98" t="s">
        <v>35</v>
      </c>
      <c r="SS46" s="105">
        <v>249842098</v>
      </c>
      <c r="ST46" s="105">
        <v>1199</v>
      </c>
      <c r="SU46" s="230">
        <v>1.36</v>
      </c>
      <c r="SV46" s="108">
        <f>SS46/ST4</f>
        <v>36420130.903790087</v>
      </c>
      <c r="SX46" s="98" t="s">
        <v>35</v>
      </c>
      <c r="SY46" s="105">
        <v>248826433</v>
      </c>
      <c r="SZ46" s="105">
        <v>1192</v>
      </c>
      <c r="TA46" s="230">
        <v>0.44</v>
      </c>
      <c r="TB46" s="108">
        <f>SY46/SZ4</f>
        <v>36272074.781341106</v>
      </c>
      <c r="TD46" s="98" t="s">
        <v>36</v>
      </c>
      <c r="TE46" s="105">
        <v>226561120.53999999</v>
      </c>
      <c r="TF46" s="105">
        <v>1206</v>
      </c>
      <c r="TG46" s="230">
        <v>2.93</v>
      </c>
      <c r="TH46" s="108">
        <f>TE46/TF4</f>
        <v>33026402.411078714</v>
      </c>
      <c r="TJ46" s="98" t="s">
        <v>36</v>
      </c>
      <c r="TK46" s="105">
        <v>240383716.75</v>
      </c>
      <c r="TL46" s="105">
        <v>1209</v>
      </c>
      <c r="TM46" s="230">
        <v>1.1000000000000001</v>
      </c>
      <c r="TN46" s="108">
        <f>TK46/TL4</f>
        <v>35041358.126822159</v>
      </c>
      <c r="TP46" s="98" t="s">
        <v>36</v>
      </c>
      <c r="TQ46" s="105">
        <v>236440782.68000001</v>
      </c>
      <c r="TR46" s="105">
        <v>1204</v>
      </c>
      <c r="TS46" s="230">
        <v>1.78</v>
      </c>
      <c r="TT46" s="108">
        <f>TQ46/TR4</f>
        <v>34466586.396501459</v>
      </c>
      <c r="TV46" s="98" t="s">
        <v>36</v>
      </c>
      <c r="TW46" s="105">
        <v>251901537.00999999</v>
      </c>
      <c r="TX46" s="105">
        <v>1217</v>
      </c>
      <c r="TY46" s="230">
        <v>2.68</v>
      </c>
      <c r="TZ46" s="108">
        <f>TW46/TX4</f>
        <v>36720340.672011659</v>
      </c>
      <c r="UB46" s="98" t="s">
        <v>36</v>
      </c>
      <c r="UC46" s="105">
        <v>251815993.88999999</v>
      </c>
      <c r="UD46" s="105">
        <v>1235</v>
      </c>
      <c r="UE46" s="230">
        <v>-2.11</v>
      </c>
      <c r="UF46" s="108">
        <f>UC46/UD4</f>
        <v>36707870.829446062</v>
      </c>
    </row>
    <row r="47" spans="1:553" x14ac:dyDescent="0.25">
      <c r="A47" s="76" t="s">
        <v>253</v>
      </c>
      <c r="B47" s="77" t="s">
        <v>6</v>
      </c>
      <c r="C47" s="128" t="s">
        <v>278</v>
      </c>
      <c r="D47" s="78"/>
      <c r="E47" s="85"/>
      <c r="F47" s="85"/>
      <c r="G47" s="124"/>
      <c r="H47" s="216">
        <f t="shared" si="267"/>
        <v>0</v>
      </c>
      <c r="I47" s="80"/>
      <c r="J47" s="238"/>
      <c r="K47" s="231"/>
      <c r="L47" s="231"/>
      <c r="M47" s="218"/>
      <c r="N47" s="84"/>
      <c r="O47" s="123"/>
      <c r="P47" s="123"/>
      <c r="Q47" s="85">
        <f t="shared" si="268"/>
        <v>0</v>
      </c>
      <c r="R47" s="86"/>
      <c r="S47" s="89"/>
      <c r="T47" s="88"/>
      <c r="U47" s="94"/>
      <c r="V47" s="97">
        <f t="shared" si="266"/>
        <v>0</v>
      </c>
      <c r="W47" s="86"/>
      <c r="X47" s="89"/>
      <c r="Y47" s="88"/>
      <c r="Z47" s="88"/>
      <c r="AA47" s="93">
        <f t="shared" si="269"/>
        <v>0</v>
      </c>
      <c r="AB47" s="86"/>
      <c r="AC47" s="89"/>
      <c r="AD47" s="88"/>
      <c r="AE47" s="88"/>
      <c r="AF47" s="93">
        <f t="shared" si="270"/>
        <v>0</v>
      </c>
      <c r="AG47" s="86"/>
      <c r="AH47" s="133"/>
      <c r="AI47" s="88"/>
      <c r="AJ47" s="88"/>
      <c r="AK47" s="220">
        <f t="shared" si="271"/>
        <v>0</v>
      </c>
      <c r="AL47" s="86"/>
      <c r="AM47" s="89"/>
      <c r="AN47" s="88"/>
      <c r="AO47" s="88"/>
      <c r="AP47" s="91"/>
      <c r="AQ47" s="93">
        <f t="shared" si="272"/>
        <v>0</v>
      </c>
      <c r="AR47" s="88"/>
      <c r="AS47" s="89"/>
      <c r="AT47" s="88"/>
      <c r="AU47" s="94"/>
      <c r="AV47" s="221"/>
      <c r="AW47" s="97">
        <f t="shared" si="273"/>
        <v>0</v>
      </c>
      <c r="AX47" s="89"/>
      <c r="AY47" s="88"/>
      <c r="AZ47" s="88"/>
      <c r="BA47" s="94"/>
      <c r="BB47" s="220">
        <f t="shared" si="274"/>
        <v>0</v>
      </c>
      <c r="BC47" s="89"/>
      <c r="BD47" s="88"/>
      <c r="BE47" s="94"/>
      <c r="BF47" s="113"/>
      <c r="BG47" s="97">
        <f t="shared" si="275"/>
        <v>0</v>
      </c>
      <c r="BH47" s="98"/>
      <c r="BI47" s="99"/>
      <c r="BJ47" s="99"/>
      <c r="BK47" s="100"/>
      <c r="BL47" s="223">
        <f t="shared" si="276"/>
        <v>0</v>
      </c>
      <c r="BM47" s="224"/>
      <c r="BN47" s="99"/>
      <c r="BO47" s="99"/>
      <c r="BP47" s="106"/>
      <c r="BQ47" s="104">
        <f t="shared" si="277"/>
        <v>0</v>
      </c>
      <c r="BR47" s="224"/>
      <c r="BS47" s="99"/>
      <c r="BT47" s="99"/>
      <c r="BU47" s="106"/>
      <c r="BV47" s="104">
        <f t="shared" si="278"/>
        <v>0</v>
      </c>
      <c r="BW47" s="98"/>
      <c r="BX47" s="105"/>
      <c r="BY47" s="105"/>
      <c r="BZ47" s="106"/>
      <c r="CA47" s="104">
        <f t="shared" si="279"/>
        <v>0</v>
      </c>
      <c r="CB47" s="98"/>
      <c r="CC47" s="99"/>
      <c r="CD47" s="99"/>
      <c r="CE47" s="106"/>
      <c r="CF47" s="104">
        <f t="shared" si="280"/>
        <v>0</v>
      </c>
      <c r="CG47" s="98"/>
      <c r="CH47" s="99"/>
      <c r="CI47" s="99"/>
      <c r="CJ47" s="106"/>
      <c r="CK47" s="105">
        <f t="shared" si="281"/>
        <v>0</v>
      </c>
      <c r="CL47" s="98"/>
      <c r="CM47" s="105"/>
      <c r="CN47" s="105"/>
      <c r="CO47" s="106"/>
      <c r="CP47" s="104">
        <f t="shared" si="282"/>
        <v>0</v>
      </c>
      <c r="CQ47" s="98"/>
      <c r="CR47" s="99"/>
      <c r="CS47" s="99"/>
      <c r="CT47" s="106"/>
      <c r="CU47" s="104">
        <f t="shared" si="283"/>
        <v>0</v>
      </c>
      <c r="CW47" s="107"/>
      <c r="CZ47" s="104">
        <f t="shared" si="284"/>
        <v>0</v>
      </c>
      <c r="DA47" s="105"/>
      <c r="DC47" s="107"/>
      <c r="DF47" s="104">
        <f t="shared" si="285"/>
        <v>0</v>
      </c>
      <c r="DH47" s="107"/>
      <c r="DI47" s="8"/>
      <c r="DK47" s="104">
        <f t="shared" si="286"/>
        <v>0</v>
      </c>
      <c r="DM47" s="107"/>
      <c r="DN47" s="8"/>
      <c r="DP47" s="104">
        <f t="shared" si="287"/>
        <v>0</v>
      </c>
      <c r="DR47" s="107"/>
      <c r="DS47" s="8"/>
      <c r="DU47" s="104">
        <f t="shared" si="288"/>
        <v>0</v>
      </c>
      <c r="DW47" s="107"/>
      <c r="DX47" s="8"/>
      <c r="DZ47" s="104">
        <f t="shared" si="289"/>
        <v>0</v>
      </c>
      <c r="EB47" s="107"/>
      <c r="EC47" s="8"/>
      <c r="EE47" s="104">
        <f t="shared" si="290"/>
        <v>0</v>
      </c>
      <c r="EG47" s="107"/>
      <c r="EH47" s="8"/>
      <c r="EJ47" s="104">
        <f t="shared" si="291"/>
        <v>0</v>
      </c>
      <c r="EL47" s="107"/>
      <c r="EM47" s="8"/>
      <c r="EO47" s="104">
        <f t="shared" si="292"/>
        <v>0</v>
      </c>
      <c r="EQ47" s="107"/>
      <c r="ER47" s="8"/>
      <c r="ET47" s="104">
        <f t="shared" si="293"/>
        <v>0</v>
      </c>
      <c r="EV47" s="98"/>
      <c r="EW47" s="105"/>
      <c r="EX47" s="225"/>
      <c r="EY47" s="100"/>
      <c r="EZ47" s="104">
        <f t="shared" si="294"/>
        <v>0</v>
      </c>
      <c r="FB47" s="98"/>
      <c r="FC47" s="105"/>
      <c r="FD47" s="225"/>
      <c r="FE47" s="100"/>
      <c r="FF47" s="104">
        <f t="shared" si="295"/>
        <v>0</v>
      </c>
      <c r="FH47" s="98"/>
      <c r="FI47" s="105"/>
      <c r="FJ47" s="225"/>
      <c r="FK47" s="100"/>
      <c r="FL47" s="104">
        <f t="shared" si="296"/>
        <v>0</v>
      </c>
      <c r="FN47" s="98"/>
      <c r="FO47" s="105"/>
      <c r="FP47" s="225"/>
      <c r="FQ47" s="100"/>
      <c r="FR47" s="104">
        <f t="shared" si="297"/>
        <v>0</v>
      </c>
      <c r="FT47" s="98"/>
      <c r="FU47" s="105"/>
      <c r="FV47" s="225"/>
      <c r="FW47" s="226"/>
      <c r="FX47" s="104">
        <f t="shared" si="298"/>
        <v>0</v>
      </c>
      <c r="FZ47" s="98"/>
      <c r="GA47" s="105"/>
      <c r="GB47" s="225"/>
      <c r="GC47" s="226"/>
      <c r="GD47" s="104">
        <f t="shared" si="299"/>
        <v>0</v>
      </c>
      <c r="GF47" s="98"/>
      <c r="GG47" s="105"/>
      <c r="GH47" s="225"/>
      <c r="GI47" s="226"/>
      <c r="GJ47" s="104">
        <f t="shared" si="300"/>
        <v>0</v>
      </c>
      <c r="GL47" s="98"/>
      <c r="GM47" s="105"/>
      <c r="GN47" s="225"/>
      <c r="GO47" s="226"/>
      <c r="GP47" s="104">
        <f t="shared" si="301"/>
        <v>0</v>
      </c>
      <c r="GR47" s="98"/>
      <c r="GS47" s="105"/>
      <c r="GT47" s="225"/>
      <c r="GU47" s="226"/>
      <c r="GV47" s="104">
        <f t="shared" si="302"/>
        <v>0</v>
      </c>
      <c r="GX47" s="98"/>
      <c r="GY47" s="105"/>
      <c r="GZ47" s="225"/>
      <c r="HA47" s="226"/>
      <c r="HB47" s="108">
        <f t="shared" si="303"/>
        <v>0</v>
      </c>
      <c r="HD47" s="98"/>
      <c r="HE47" s="105"/>
      <c r="HF47" s="225"/>
      <c r="HG47" s="226"/>
      <c r="HH47" s="108">
        <f t="shared" si="304"/>
        <v>0</v>
      </c>
      <c r="HJ47" s="98"/>
      <c r="HK47" s="105"/>
      <c r="HL47" s="225"/>
      <c r="HM47" s="226"/>
      <c r="HN47" s="108">
        <f t="shared" si="305"/>
        <v>0</v>
      </c>
      <c r="HP47" s="98"/>
      <c r="HQ47" s="105"/>
      <c r="HR47" s="225"/>
      <c r="HS47" s="226"/>
      <c r="HT47" s="108">
        <f t="shared" si="306"/>
        <v>0</v>
      </c>
      <c r="HV47" s="98"/>
      <c r="HW47" s="105"/>
      <c r="HX47" s="225"/>
      <c r="HY47" s="226"/>
      <c r="HZ47" s="108">
        <f t="shared" si="307"/>
        <v>0</v>
      </c>
      <c r="IB47" s="98"/>
      <c r="IC47" s="105"/>
      <c r="ID47" s="225"/>
      <c r="IE47" s="226"/>
      <c r="IF47" s="108">
        <f t="shared" si="308"/>
        <v>0</v>
      </c>
      <c r="IH47" s="98"/>
      <c r="II47" s="105"/>
      <c r="IJ47" s="225"/>
      <c r="IK47" s="226"/>
      <c r="IL47" s="108">
        <f t="shared" si="309"/>
        <v>0</v>
      </c>
      <c r="IN47" s="98"/>
      <c r="IO47" s="105"/>
      <c r="IP47" s="225"/>
      <c r="IQ47" s="226"/>
      <c r="IR47" s="108">
        <f t="shared" si="310"/>
        <v>0</v>
      </c>
      <c r="IT47" s="98"/>
      <c r="IU47" s="105"/>
      <c r="IV47" s="225"/>
      <c r="IW47" s="226"/>
      <c r="IX47" s="108">
        <f t="shared" si="311"/>
        <v>0</v>
      </c>
      <c r="IZ47" s="98"/>
      <c r="JA47" s="105"/>
      <c r="JB47" s="225"/>
      <c r="JC47" s="226"/>
      <c r="JD47" s="108">
        <f t="shared" si="312"/>
        <v>0</v>
      </c>
      <c r="JF47" s="98"/>
      <c r="JG47" s="105"/>
      <c r="JH47" s="225"/>
      <c r="JI47" s="226"/>
      <c r="JJ47" s="108">
        <f t="shared" si="313"/>
        <v>0</v>
      </c>
      <c r="JL47" s="98"/>
      <c r="JM47" s="105"/>
      <c r="JN47" s="225"/>
      <c r="JO47" s="226"/>
      <c r="JP47" s="108">
        <f t="shared" si="314"/>
        <v>0</v>
      </c>
      <c r="JR47" s="98"/>
      <c r="JS47" s="105"/>
      <c r="JT47" s="225"/>
      <c r="JU47" s="226"/>
      <c r="JV47" s="108">
        <f t="shared" si="315"/>
        <v>0</v>
      </c>
      <c r="JX47" s="98"/>
      <c r="JY47" s="105"/>
      <c r="JZ47" s="225"/>
      <c r="KA47" s="226"/>
      <c r="KB47" s="108">
        <f t="shared" si="316"/>
        <v>0</v>
      </c>
      <c r="KD47" s="98"/>
      <c r="KE47" s="105"/>
      <c r="KF47" s="225"/>
      <c r="KG47" s="226"/>
      <c r="KH47" s="108">
        <f t="shared" si="317"/>
        <v>0</v>
      </c>
      <c r="KJ47" s="98"/>
      <c r="KK47" s="105"/>
      <c r="KL47" s="225"/>
      <c r="KM47" s="226"/>
      <c r="KN47" s="108">
        <f t="shared" si="318"/>
        <v>0</v>
      </c>
      <c r="KP47" s="98"/>
      <c r="KQ47" s="105"/>
      <c r="KR47" s="225"/>
      <c r="KS47" s="226"/>
      <c r="KT47" s="108">
        <f t="shared" si="319"/>
        <v>0</v>
      </c>
      <c r="KV47" s="98" t="s">
        <v>35</v>
      </c>
      <c r="KW47" s="105">
        <v>1330098</v>
      </c>
      <c r="KX47" s="225">
        <v>2</v>
      </c>
      <c r="KY47" s="226">
        <v>0</v>
      </c>
      <c r="KZ47" s="127">
        <f t="shared" si="320"/>
        <v>193891.83673469388</v>
      </c>
      <c r="LB47" s="98" t="s">
        <v>35</v>
      </c>
      <c r="LC47" s="105">
        <v>5608414</v>
      </c>
      <c r="LD47" s="225">
        <v>82</v>
      </c>
      <c r="LE47" s="226">
        <v>5.05</v>
      </c>
      <c r="LF47" s="108">
        <f t="shared" si="326"/>
        <v>817553.06122448971</v>
      </c>
      <c r="LH47" s="98" t="s">
        <v>35</v>
      </c>
      <c r="LI47" s="105">
        <v>42155321</v>
      </c>
      <c r="LJ47" s="225">
        <v>185</v>
      </c>
      <c r="LK47" s="226">
        <v>5.7</v>
      </c>
      <c r="LL47" s="108">
        <f t="shared" si="321"/>
        <v>6145090.5247813407</v>
      </c>
      <c r="LN47" s="98" t="s">
        <v>35</v>
      </c>
      <c r="LO47" s="105">
        <v>58801125</v>
      </c>
      <c r="LP47" s="225">
        <v>354</v>
      </c>
      <c r="LQ47" s="226">
        <v>5.13</v>
      </c>
      <c r="LR47" s="108">
        <f t="shared" si="322"/>
        <v>8571592.5655976664</v>
      </c>
      <c r="LT47" s="98" t="s">
        <v>35</v>
      </c>
      <c r="LU47" s="105">
        <v>116565612</v>
      </c>
      <c r="LV47" s="225">
        <v>570</v>
      </c>
      <c r="LW47" s="226">
        <v>4.8899999999999997</v>
      </c>
      <c r="LX47" s="108">
        <f t="shared" si="323"/>
        <v>16992071.720116619</v>
      </c>
      <c r="LZ47" s="98" t="s">
        <v>35</v>
      </c>
      <c r="MA47" s="105">
        <v>131107320</v>
      </c>
      <c r="MB47" s="225">
        <v>777</v>
      </c>
      <c r="MC47" s="226">
        <v>4.58</v>
      </c>
      <c r="MD47" s="108">
        <f t="shared" si="325"/>
        <v>19111854.227405246</v>
      </c>
      <c r="MF47" s="98" t="s">
        <v>35</v>
      </c>
      <c r="MG47" s="105">
        <v>155914757</v>
      </c>
      <c r="MH47" s="225">
        <v>977</v>
      </c>
      <c r="MI47" s="226">
        <v>4.3499999999999996</v>
      </c>
      <c r="MJ47" s="108">
        <f t="shared" si="324"/>
        <v>22728098.688046645</v>
      </c>
      <c r="ML47" s="98" t="s">
        <v>35</v>
      </c>
      <c r="MM47" s="105">
        <v>179089722</v>
      </c>
      <c r="MN47" s="225">
        <v>1207</v>
      </c>
      <c r="MO47" s="226">
        <v>6.04</v>
      </c>
      <c r="MP47" s="108">
        <f>MM47/MN4</f>
        <v>26106373.469387755</v>
      </c>
      <c r="MR47" s="98" t="s">
        <v>35</v>
      </c>
      <c r="MS47" s="105">
        <v>206409643</v>
      </c>
      <c r="MT47" s="225">
        <v>1419</v>
      </c>
      <c r="MU47" s="226">
        <v>5.65</v>
      </c>
      <c r="MV47" s="108">
        <f>MS47/MT4</f>
        <v>30088869.241982505</v>
      </c>
      <c r="MX47" s="98" t="s">
        <v>35</v>
      </c>
      <c r="MY47" s="105">
        <v>239331792</v>
      </c>
      <c r="MZ47" s="225">
        <v>1636</v>
      </c>
      <c r="NA47" s="226">
        <v>2.33</v>
      </c>
      <c r="NB47" s="108">
        <f>MY47/MZ4</f>
        <v>34888016.326530613</v>
      </c>
      <c r="ND47" s="98" t="s">
        <v>35</v>
      </c>
      <c r="NE47" s="105">
        <v>266234612</v>
      </c>
      <c r="NF47" s="225">
        <v>1790</v>
      </c>
      <c r="NG47" s="226">
        <v>5.05</v>
      </c>
      <c r="NH47" s="108">
        <f>NE47/NF4</f>
        <v>38809710.204081632</v>
      </c>
      <c r="NJ47" s="98" t="s">
        <v>35</v>
      </c>
      <c r="NK47" s="105">
        <v>282071697</v>
      </c>
      <c r="NL47" s="225">
        <v>1912</v>
      </c>
      <c r="NM47" s="234">
        <v>5.36</v>
      </c>
      <c r="NN47" s="108">
        <f>NK47/NL4</f>
        <v>41118323.177842565</v>
      </c>
      <c r="NP47" s="98" t="s">
        <v>35</v>
      </c>
      <c r="NQ47" s="105">
        <v>309189539</v>
      </c>
      <c r="NR47" s="225">
        <v>2049</v>
      </c>
      <c r="NS47" s="234">
        <v>5.0199999999999996</v>
      </c>
      <c r="NT47" s="108">
        <f>NQ47/NR4</f>
        <v>45071361.370262392</v>
      </c>
      <c r="NV47" s="98" t="s">
        <v>35</v>
      </c>
      <c r="NW47" s="105">
        <v>323358559</v>
      </c>
      <c r="NX47" s="105">
        <v>2172</v>
      </c>
      <c r="NY47" s="234">
        <v>3.12</v>
      </c>
      <c r="NZ47" s="108">
        <f>NW47/NX4</f>
        <v>47136816.180758014</v>
      </c>
      <c r="OB47" s="98" t="s">
        <v>35</v>
      </c>
      <c r="OC47" s="105">
        <v>328827783</v>
      </c>
      <c r="OD47" s="105">
        <v>2287</v>
      </c>
      <c r="OE47" s="234">
        <v>3.19</v>
      </c>
      <c r="OF47" s="108">
        <f>OC47/OD4</f>
        <v>47934079.154518947</v>
      </c>
      <c r="OH47" s="98" t="s">
        <v>35</v>
      </c>
      <c r="OI47" s="105">
        <v>405032485</v>
      </c>
      <c r="OJ47" s="105">
        <v>2462</v>
      </c>
      <c r="OK47" s="234">
        <v>4.37</v>
      </c>
      <c r="OL47" s="108">
        <f>OI47/OJ4</f>
        <v>59042636.297376089</v>
      </c>
      <c r="ON47" s="98" t="s">
        <v>35</v>
      </c>
      <c r="OO47" s="105">
        <v>428462058</v>
      </c>
      <c r="OP47" s="105">
        <v>2639</v>
      </c>
      <c r="OQ47" s="234">
        <v>4.5999999999999996</v>
      </c>
      <c r="OR47" s="108">
        <f>OO47/OP4</f>
        <v>62458025.947521865</v>
      </c>
      <c r="OT47" s="98" t="s">
        <v>35</v>
      </c>
      <c r="OU47" s="105">
        <v>443188376</v>
      </c>
      <c r="OV47" s="105">
        <v>2763</v>
      </c>
      <c r="OW47" s="234">
        <v>8.61</v>
      </c>
      <c r="OX47" s="108">
        <f>OU47/OV4</f>
        <v>64604719.533527695</v>
      </c>
      <c r="OZ47" s="98" t="s">
        <v>35</v>
      </c>
      <c r="PA47" s="105">
        <v>461855439</v>
      </c>
      <c r="PB47" s="105">
        <v>2925</v>
      </c>
      <c r="PC47" s="234">
        <v>0.94</v>
      </c>
      <c r="PD47" s="108">
        <f>PA47/PB4</f>
        <v>67325865.743440226</v>
      </c>
      <c r="PF47" s="98" t="s">
        <v>35</v>
      </c>
      <c r="PG47" s="105">
        <v>489911786</v>
      </c>
      <c r="PH47" s="105">
        <v>3029</v>
      </c>
      <c r="PI47" s="234">
        <v>3.06</v>
      </c>
      <c r="PJ47" s="108">
        <f>PG47/PH4</f>
        <v>71415712.244897962</v>
      </c>
      <c r="PL47" s="98" t="s">
        <v>35</v>
      </c>
      <c r="PM47" s="105">
        <v>507451392</v>
      </c>
      <c r="PN47" s="105">
        <v>3143</v>
      </c>
      <c r="PO47" s="234">
        <v>1.32</v>
      </c>
      <c r="PP47" s="108">
        <f>PM47/PN4</f>
        <v>73972506.122448981</v>
      </c>
      <c r="PR47" s="98" t="s">
        <v>35</v>
      </c>
      <c r="PS47" s="105">
        <v>519626555</v>
      </c>
      <c r="PT47" s="105">
        <v>3220</v>
      </c>
      <c r="PU47" s="234">
        <v>7.81</v>
      </c>
      <c r="PV47" s="108">
        <f>PS47/PT4</f>
        <v>75747311.224489793</v>
      </c>
      <c r="PX47" s="98" t="s">
        <v>35</v>
      </c>
      <c r="PY47" s="105">
        <v>547024989</v>
      </c>
      <c r="PZ47" s="105">
        <v>3291</v>
      </c>
      <c r="QA47" s="234">
        <v>1.6</v>
      </c>
      <c r="QB47" s="108">
        <f>PY47/PZ4</f>
        <v>79741252.040816322</v>
      </c>
      <c r="QD47" s="98" t="s">
        <v>35</v>
      </c>
      <c r="QE47" s="105">
        <v>537453814</v>
      </c>
      <c r="QF47" s="105">
        <v>3336</v>
      </c>
      <c r="QG47" s="234">
        <v>2.71</v>
      </c>
      <c r="QH47" s="108">
        <f>QE47/QF4</f>
        <v>78346037.026239067</v>
      </c>
      <c r="QJ47" s="98" t="s">
        <v>35</v>
      </c>
      <c r="QK47" s="105">
        <v>559120922</v>
      </c>
      <c r="QL47" s="105">
        <v>3383</v>
      </c>
      <c r="QM47" s="234">
        <v>2.09</v>
      </c>
      <c r="QN47" s="108">
        <f>QK47/QL4</f>
        <v>81504507.580174923</v>
      </c>
      <c r="QP47" s="98" t="s">
        <v>35</v>
      </c>
      <c r="QQ47" s="105">
        <v>534379435</v>
      </c>
      <c r="QR47" s="105">
        <v>3437</v>
      </c>
      <c r="QS47" s="234">
        <v>3.71</v>
      </c>
      <c r="QT47" s="108">
        <f>QQ47/QR4</f>
        <v>77897876.822157428</v>
      </c>
      <c r="QV47" s="98" t="s">
        <v>35</v>
      </c>
      <c r="QW47" s="105">
        <v>523972560</v>
      </c>
      <c r="QX47" s="105">
        <v>3462</v>
      </c>
      <c r="QY47" s="234">
        <v>3.13</v>
      </c>
      <c r="QZ47" s="108">
        <f>QW47/QX4</f>
        <v>76380839.650145769</v>
      </c>
      <c r="RB47" s="98" t="s">
        <v>35</v>
      </c>
      <c r="RC47" s="105">
        <v>509350339</v>
      </c>
      <c r="RD47" s="105">
        <v>3497</v>
      </c>
      <c r="RE47" s="234">
        <v>1.55</v>
      </c>
      <c r="RF47" s="108">
        <f>RC47/RD4</f>
        <v>74249320.553935856</v>
      </c>
      <c r="RH47" s="98" t="s">
        <v>35</v>
      </c>
      <c r="RI47" s="105">
        <v>457452028</v>
      </c>
      <c r="RJ47" s="105">
        <v>3527</v>
      </c>
      <c r="RK47" s="234">
        <v>1.1000000000000001</v>
      </c>
      <c r="RL47" s="108">
        <f>RI47/RJ4</f>
        <v>66683969.096209906</v>
      </c>
      <c r="RN47" s="98" t="s">
        <v>35</v>
      </c>
      <c r="RO47" s="105">
        <v>422823271</v>
      </c>
      <c r="RP47" s="105">
        <v>3526</v>
      </c>
      <c r="RQ47" s="234">
        <v>1.69</v>
      </c>
      <c r="RR47" s="108">
        <f>RO47/RP4</f>
        <v>61636045.335276969</v>
      </c>
      <c r="RT47" s="98" t="s">
        <v>35</v>
      </c>
      <c r="RU47" s="105">
        <v>410564451</v>
      </c>
      <c r="RV47" s="105">
        <v>3516</v>
      </c>
      <c r="RW47" s="234">
        <v>2.73</v>
      </c>
      <c r="RX47" s="108">
        <f>RU47/RV4</f>
        <v>59849045.335276969</v>
      </c>
      <c r="RZ47" s="98" t="s">
        <v>35</v>
      </c>
      <c r="SA47" s="105">
        <v>375750666</v>
      </c>
      <c r="SB47" s="105">
        <v>3507</v>
      </c>
      <c r="SC47" s="234">
        <v>2.94</v>
      </c>
      <c r="SD47" s="108">
        <f>SA47/SB4</f>
        <v>54774149.562682211</v>
      </c>
      <c r="SF47" s="98" t="s">
        <v>35</v>
      </c>
      <c r="SG47" s="105">
        <v>335456657</v>
      </c>
      <c r="SH47" s="105">
        <v>3488</v>
      </c>
      <c r="SI47" s="234">
        <v>1.73</v>
      </c>
      <c r="SJ47" s="108">
        <f>SG47/SH4</f>
        <v>48900387.317784257</v>
      </c>
      <c r="SL47" s="98" t="s">
        <v>35</v>
      </c>
      <c r="SM47" s="105">
        <v>322487678</v>
      </c>
      <c r="SN47" s="105">
        <v>3462</v>
      </c>
      <c r="SO47" s="234">
        <v>2.76</v>
      </c>
      <c r="SP47" s="108">
        <f>SM47/SN4</f>
        <v>47009865.597667634</v>
      </c>
      <c r="SR47" s="98" t="s">
        <v>35</v>
      </c>
      <c r="SS47" s="105">
        <v>313913747</v>
      </c>
      <c r="ST47" s="105">
        <v>3448</v>
      </c>
      <c r="SU47" s="234">
        <v>2.75</v>
      </c>
      <c r="SV47" s="108">
        <f>SS47/ST4</f>
        <v>45760021.428571425</v>
      </c>
      <c r="SX47" s="98" t="s">
        <v>35</v>
      </c>
      <c r="SY47" s="105">
        <v>301172968</v>
      </c>
      <c r="SZ47" s="105">
        <v>3430</v>
      </c>
      <c r="TA47" s="234">
        <v>-1.65</v>
      </c>
      <c r="TB47" s="108">
        <f>SY47/SZ4</f>
        <v>43902765.014577255</v>
      </c>
      <c r="TD47" s="98" t="s">
        <v>36</v>
      </c>
      <c r="TE47" s="105">
        <v>292440147.29000002</v>
      </c>
      <c r="TF47" s="105">
        <v>3408</v>
      </c>
      <c r="TG47" s="234">
        <v>11.18</v>
      </c>
      <c r="TH47" s="108">
        <f>TE47/TF4</f>
        <v>42629759.08017493</v>
      </c>
      <c r="TJ47" s="98" t="s">
        <v>36</v>
      </c>
      <c r="TK47" s="105">
        <v>263409831.63999999</v>
      </c>
      <c r="TL47" s="105">
        <v>3395</v>
      </c>
      <c r="TM47" s="234">
        <v>4.22</v>
      </c>
      <c r="TN47" s="108">
        <f>TK47/TL4</f>
        <v>38397934.641399413</v>
      </c>
      <c r="TP47" s="98" t="s">
        <v>36</v>
      </c>
      <c r="TQ47" s="105">
        <v>265797577.16</v>
      </c>
      <c r="TR47" s="105">
        <v>3390</v>
      </c>
      <c r="TS47" s="234">
        <v>2.97</v>
      </c>
      <c r="TT47" s="108">
        <f>TQ47/TR4</f>
        <v>38746002.501457721</v>
      </c>
      <c r="TV47" s="98" t="s">
        <v>36</v>
      </c>
      <c r="TW47" s="105">
        <v>267246478.22</v>
      </c>
      <c r="TX47" s="105">
        <v>3379</v>
      </c>
      <c r="TY47" s="234">
        <v>2.4700000000000002</v>
      </c>
      <c r="TZ47" s="108">
        <f>TW47/TX4</f>
        <v>38957212.568513118</v>
      </c>
      <c r="UB47" s="98" t="s">
        <v>36</v>
      </c>
      <c r="UC47" s="105">
        <v>256218882.56999999</v>
      </c>
      <c r="UD47" s="105">
        <v>3359</v>
      </c>
      <c r="UE47" s="230">
        <v>2.25</v>
      </c>
      <c r="UF47" s="108">
        <f>UC47/UD4</f>
        <v>37349691.33673469</v>
      </c>
    </row>
    <row r="48" spans="1:553" x14ac:dyDescent="0.25">
      <c r="A48" s="128" t="s">
        <v>253</v>
      </c>
      <c r="B48" s="77" t="s">
        <v>10</v>
      </c>
      <c r="C48" s="128" t="s">
        <v>338</v>
      </c>
      <c r="D48" s="78"/>
      <c r="E48" s="85"/>
      <c r="F48" s="85"/>
      <c r="G48" s="124"/>
      <c r="H48" s="216"/>
      <c r="I48" s="80"/>
      <c r="J48" s="238"/>
      <c r="K48" s="231"/>
      <c r="L48" s="231"/>
      <c r="M48" s="218"/>
      <c r="N48" s="84"/>
      <c r="O48" s="123"/>
      <c r="P48" s="123"/>
      <c r="Q48" s="85"/>
      <c r="R48" s="86"/>
      <c r="S48" s="89"/>
      <c r="T48" s="88"/>
      <c r="U48" s="94"/>
      <c r="V48" s="97"/>
      <c r="W48" s="86"/>
      <c r="X48" s="89"/>
      <c r="Y48" s="88"/>
      <c r="Z48" s="88"/>
      <c r="AA48" s="93"/>
      <c r="AB48" s="86"/>
      <c r="AC48" s="89"/>
      <c r="AD48" s="88"/>
      <c r="AE48" s="88"/>
      <c r="AF48" s="93"/>
      <c r="AG48" s="86"/>
      <c r="AH48" s="133"/>
      <c r="AI48" s="88"/>
      <c r="AJ48" s="88"/>
      <c r="AK48" s="220"/>
      <c r="AL48" s="86"/>
      <c r="AM48" s="89"/>
      <c r="AN48" s="88"/>
      <c r="AO48" s="88"/>
      <c r="AP48" s="91"/>
      <c r="AQ48" s="93"/>
      <c r="AR48" s="88"/>
      <c r="AS48" s="89"/>
      <c r="AT48" s="88"/>
      <c r="AU48" s="94"/>
      <c r="AV48" s="221"/>
      <c r="AW48" s="97"/>
      <c r="AX48" s="89"/>
      <c r="AY48" s="88"/>
      <c r="AZ48" s="88"/>
      <c r="BA48" s="94"/>
      <c r="BB48" s="220"/>
      <c r="BC48" s="89"/>
      <c r="BD48" s="88"/>
      <c r="BE48" s="94"/>
      <c r="BF48" s="113"/>
      <c r="BG48" s="97"/>
      <c r="BH48" s="98"/>
      <c r="BI48" s="99"/>
      <c r="BJ48" s="99"/>
      <c r="BK48" s="100"/>
      <c r="BL48" s="223"/>
      <c r="BM48" s="224"/>
      <c r="BN48" s="99"/>
      <c r="BO48" s="99"/>
      <c r="BP48" s="106"/>
      <c r="BQ48" s="104"/>
      <c r="BR48" s="224"/>
      <c r="BS48" s="99"/>
      <c r="BT48" s="99"/>
      <c r="BU48" s="106"/>
      <c r="BV48" s="104"/>
      <c r="BW48" s="98"/>
      <c r="BX48" s="105"/>
      <c r="BY48" s="105"/>
      <c r="BZ48" s="106"/>
      <c r="CA48" s="104"/>
      <c r="CB48" s="98"/>
      <c r="CC48" s="99"/>
      <c r="CD48" s="99"/>
      <c r="CE48" s="106"/>
      <c r="CF48" s="104"/>
      <c r="CG48" s="98"/>
      <c r="CH48" s="99"/>
      <c r="CI48" s="99"/>
      <c r="CJ48" s="106"/>
      <c r="CK48" s="105"/>
      <c r="CL48" s="98"/>
      <c r="CM48" s="105"/>
      <c r="CN48" s="105"/>
      <c r="CO48" s="106"/>
      <c r="CP48" s="104"/>
      <c r="CQ48" s="98"/>
      <c r="CR48" s="99"/>
      <c r="CS48" s="99"/>
      <c r="CT48" s="106"/>
      <c r="CU48" s="104"/>
      <c r="CW48" s="107"/>
      <c r="CZ48" s="104"/>
      <c r="DA48" s="105"/>
      <c r="DC48" s="107"/>
      <c r="DF48" s="104"/>
      <c r="DH48" s="107"/>
      <c r="DI48" s="8"/>
      <c r="DK48" s="104"/>
      <c r="DM48" s="107"/>
      <c r="DN48" s="8"/>
      <c r="DP48" s="104"/>
      <c r="DR48" s="107"/>
      <c r="DS48" s="8"/>
      <c r="DU48" s="104"/>
      <c r="DW48" s="107"/>
      <c r="DX48" s="8"/>
      <c r="DZ48" s="104"/>
      <c r="EB48" s="107"/>
      <c r="EC48" s="8"/>
      <c r="EE48" s="104"/>
      <c r="EG48" s="107"/>
      <c r="EH48" s="8"/>
      <c r="EJ48" s="104"/>
      <c r="EL48" s="107"/>
      <c r="EM48" s="8"/>
      <c r="EO48" s="104"/>
      <c r="EQ48" s="107"/>
      <c r="ER48" s="8"/>
      <c r="ET48" s="104"/>
      <c r="EV48" s="98"/>
      <c r="EW48" s="105"/>
      <c r="EX48" s="225"/>
      <c r="EY48" s="100"/>
      <c r="EZ48" s="104"/>
      <c r="FB48" s="98"/>
      <c r="FC48" s="105"/>
      <c r="FD48" s="225"/>
      <c r="FE48" s="100"/>
      <c r="FF48" s="104"/>
      <c r="FH48" s="98"/>
      <c r="FI48" s="105"/>
      <c r="FJ48" s="225"/>
      <c r="FK48" s="100"/>
      <c r="FL48" s="104"/>
      <c r="FN48" s="98"/>
      <c r="FO48" s="105"/>
      <c r="FP48" s="225"/>
      <c r="FQ48" s="100"/>
      <c r="FR48" s="104"/>
      <c r="FT48" s="98"/>
      <c r="FU48" s="105"/>
      <c r="FV48" s="225"/>
      <c r="FW48" s="226"/>
      <c r="FX48" s="104"/>
      <c r="FZ48" s="98"/>
      <c r="GA48" s="105"/>
      <c r="GB48" s="225"/>
      <c r="GC48" s="226"/>
      <c r="GD48" s="104"/>
      <c r="GF48" s="98"/>
      <c r="GG48" s="105"/>
      <c r="GH48" s="225"/>
      <c r="GI48" s="226"/>
      <c r="GJ48" s="104"/>
      <c r="GL48" s="98"/>
      <c r="GM48" s="105"/>
      <c r="GN48" s="225"/>
      <c r="GO48" s="226"/>
      <c r="GP48" s="104"/>
      <c r="GR48" s="98"/>
      <c r="GS48" s="105"/>
      <c r="GT48" s="225"/>
      <c r="GU48" s="226"/>
      <c r="GV48" s="104"/>
      <c r="GX48" s="98"/>
      <c r="GY48" s="105"/>
      <c r="GZ48" s="225"/>
      <c r="HA48" s="226"/>
      <c r="HB48" s="108"/>
      <c r="HD48" s="98"/>
      <c r="HE48" s="105"/>
      <c r="HF48" s="225"/>
      <c r="HG48" s="226"/>
      <c r="HH48" s="108"/>
      <c r="HJ48" s="98"/>
      <c r="HK48" s="105"/>
      <c r="HL48" s="225"/>
      <c r="HM48" s="226"/>
      <c r="HN48" s="108"/>
      <c r="HP48" s="98"/>
      <c r="HQ48" s="105"/>
      <c r="HR48" s="225"/>
      <c r="HS48" s="226"/>
      <c r="HT48" s="108"/>
      <c r="HV48" s="98"/>
      <c r="HW48" s="105"/>
      <c r="HX48" s="225"/>
      <c r="HY48" s="226"/>
      <c r="HZ48" s="108"/>
      <c r="IB48" s="98"/>
      <c r="IC48" s="105"/>
      <c r="ID48" s="225"/>
      <c r="IE48" s="226"/>
      <c r="IF48" s="108"/>
      <c r="IH48" s="98"/>
      <c r="II48" s="105"/>
      <c r="IJ48" s="225"/>
      <c r="IK48" s="226"/>
      <c r="IL48" s="108"/>
      <c r="IN48" s="98"/>
      <c r="IO48" s="105"/>
      <c r="IP48" s="225"/>
      <c r="IQ48" s="226"/>
      <c r="IR48" s="108"/>
      <c r="IT48" s="98"/>
      <c r="IU48" s="105"/>
      <c r="IV48" s="225"/>
      <c r="IW48" s="226"/>
      <c r="IX48" s="108"/>
      <c r="IZ48" s="98"/>
      <c r="JA48" s="105"/>
      <c r="JB48" s="225"/>
      <c r="JC48" s="226"/>
      <c r="JD48" s="108"/>
      <c r="JF48" s="98"/>
      <c r="JG48" s="105"/>
      <c r="JH48" s="225"/>
      <c r="JI48" s="226"/>
      <c r="JJ48" s="108"/>
      <c r="JL48" s="98"/>
      <c r="JM48" s="105"/>
      <c r="JN48" s="225"/>
      <c r="JO48" s="226"/>
      <c r="JP48" s="108"/>
      <c r="JR48" s="98"/>
      <c r="JS48" s="105"/>
      <c r="JT48" s="225"/>
      <c r="JU48" s="226"/>
      <c r="JV48" s="108"/>
      <c r="JX48" s="98"/>
      <c r="JY48" s="105"/>
      <c r="JZ48" s="225"/>
      <c r="KA48" s="226"/>
      <c r="KB48" s="108"/>
      <c r="KD48" s="98"/>
      <c r="KE48" s="105"/>
      <c r="KF48" s="225"/>
      <c r="KG48" s="226"/>
      <c r="KH48" s="108"/>
      <c r="KJ48" s="98"/>
      <c r="KK48" s="105"/>
      <c r="KL48" s="225"/>
      <c r="KM48" s="226"/>
      <c r="KN48" s="108"/>
      <c r="KP48" s="98"/>
      <c r="KQ48" s="105"/>
      <c r="KR48" s="225"/>
      <c r="KS48" s="226"/>
      <c r="KT48" s="108"/>
      <c r="KV48" s="98"/>
      <c r="KW48" s="105"/>
      <c r="KX48" s="225"/>
      <c r="KY48" s="226"/>
      <c r="KZ48" s="127"/>
      <c r="LB48" s="98"/>
      <c r="LC48" s="105"/>
      <c r="LD48" s="225"/>
      <c r="LE48" s="226"/>
      <c r="LF48" s="108"/>
      <c r="LH48" s="98"/>
      <c r="LI48" s="105"/>
      <c r="LJ48" s="225"/>
      <c r="LK48" s="226"/>
      <c r="LL48" s="108"/>
      <c r="LN48" s="98"/>
      <c r="LO48" s="105"/>
      <c r="LP48" s="225"/>
      <c r="LQ48" s="226"/>
      <c r="LR48" s="108"/>
      <c r="LT48" s="98"/>
      <c r="LU48" s="105"/>
      <c r="LV48" s="225"/>
      <c r="LW48" s="226"/>
      <c r="LX48" s="108"/>
      <c r="LZ48" s="98"/>
      <c r="MA48" s="105"/>
      <c r="MB48" s="225"/>
      <c r="MC48" s="226"/>
      <c r="MD48" s="108"/>
      <c r="MF48" s="98"/>
      <c r="MG48" s="105"/>
      <c r="MH48" s="225"/>
      <c r="MI48" s="226"/>
      <c r="MJ48" s="108"/>
      <c r="ML48" s="98"/>
      <c r="MM48" s="105"/>
      <c r="MN48" s="225"/>
      <c r="MO48" s="226"/>
      <c r="MP48" s="108"/>
      <c r="MR48" s="98"/>
      <c r="MS48" s="105"/>
      <c r="MT48" s="225"/>
      <c r="MU48" s="226"/>
      <c r="MV48" s="108"/>
      <c r="MX48" s="98"/>
      <c r="MY48" s="105"/>
      <c r="MZ48" s="225"/>
      <c r="NA48" s="226"/>
      <c r="NB48" s="108"/>
      <c r="ND48" s="98"/>
      <c r="NE48" s="105"/>
      <c r="NF48" s="225"/>
      <c r="NG48" s="226"/>
      <c r="NH48" s="108"/>
      <c r="NJ48" s="98"/>
      <c r="NK48" s="105"/>
      <c r="NL48" s="225"/>
      <c r="NM48" s="234"/>
      <c r="NN48" s="108"/>
      <c r="NP48" s="98"/>
      <c r="NQ48" s="105"/>
      <c r="NR48" s="225"/>
      <c r="NS48" s="234"/>
      <c r="NT48" s="108"/>
      <c r="NV48" s="98"/>
      <c r="NW48" s="105"/>
      <c r="NX48" s="105"/>
      <c r="NY48" s="234"/>
      <c r="NZ48" s="108"/>
      <c r="OB48" s="98"/>
      <c r="OC48" s="105"/>
      <c r="OD48" s="105"/>
      <c r="OE48" s="234"/>
      <c r="OF48" s="108"/>
      <c r="OH48" s="98"/>
      <c r="OI48" s="105"/>
      <c r="OJ48" s="105"/>
      <c r="OK48" s="234"/>
      <c r="OL48" s="108"/>
      <c r="ON48" s="98"/>
      <c r="OO48" s="105"/>
      <c r="OP48" s="105"/>
      <c r="OQ48" s="234"/>
      <c r="OR48" s="108"/>
      <c r="OT48" s="98"/>
      <c r="OU48" s="105"/>
      <c r="OV48" s="105"/>
      <c r="OW48" s="234"/>
      <c r="OX48" s="108"/>
      <c r="OZ48" s="98"/>
      <c r="PA48" s="105"/>
      <c r="PB48" s="105"/>
      <c r="PC48" s="234"/>
      <c r="PD48" s="108"/>
      <c r="PF48" s="98"/>
      <c r="PG48" s="105"/>
      <c r="PH48" s="105"/>
      <c r="PI48" s="234"/>
      <c r="PJ48" s="108"/>
      <c r="PL48" s="98"/>
      <c r="PM48" s="105"/>
      <c r="PN48" s="105"/>
      <c r="PO48" s="234"/>
      <c r="PP48" s="108"/>
      <c r="PR48" s="98" t="s">
        <v>33</v>
      </c>
      <c r="PS48" s="105">
        <v>3049328</v>
      </c>
      <c r="PT48" s="105">
        <v>6</v>
      </c>
      <c r="PU48" s="234"/>
      <c r="PV48" s="108">
        <f>PS48/PT4</f>
        <v>444508.4548104956</v>
      </c>
      <c r="PX48" s="98" t="s">
        <v>33</v>
      </c>
      <c r="PY48" s="105">
        <v>3117168</v>
      </c>
      <c r="PZ48" s="105">
        <v>8</v>
      </c>
      <c r="QA48" s="234">
        <v>6.87</v>
      </c>
      <c r="QB48" s="108">
        <f>PY48/PZ4</f>
        <v>454397.66763848392</v>
      </c>
      <c r="QD48" s="98" t="s">
        <v>33</v>
      </c>
      <c r="QE48" s="105">
        <v>7013688</v>
      </c>
      <c r="QF48" s="105">
        <v>14</v>
      </c>
      <c r="QG48" s="234">
        <v>7.51</v>
      </c>
      <c r="QH48" s="108">
        <f>QE48/QF4</f>
        <v>1022403.498542274</v>
      </c>
      <c r="QJ48" s="98" t="s">
        <v>33</v>
      </c>
      <c r="QK48" s="105">
        <v>7126734</v>
      </c>
      <c r="QL48" s="105">
        <v>18</v>
      </c>
      <c r="QM48" s="234">
        <v>3.14</v>
      </c>
      <c r="QN48" s="108">
        <f>QK48/QL4</f>
        <v>1038882.5072886297</v>
      </c>
      <c r="QP48" s="98" t="s">
        <v>33</v>
      </c>
      <c r="QQ48" s="105">
        <v>8464912</v>
      </c>
      <c r="QR48" s="105">
        <v>26</v>
      </c>
      <c r="QS48" s="234">
        <v>5.51</v>
      </c>
      <c r="QT48" s="108">
        <f>QQ48/QR4</f>
        <v>1233952.1865889211</v>
      </c>
      <c r="QV48" s="98" t="s">
        <v>33</v>
      </c>
      <c r="QW48" s="105">
        <v>8654047</v>
      </c>
      <c r="QX48" s="105">
        <v>30</v>
      </c>
      <c r="QY48" s="234">
        <v>5.23</v>
      </c>
      <c r="QZ48" s="108">
        <f>QW48/QX4</f>
        <v>1261522.8862973761</v>
      </c>
      <c r="RB48" s="98" t="s">
        <v>33</v>
      </c>
      <c r="RC48" s="105">
        <v>8828808</v>
      </c>
      <c r="RD48" s="105">
        <v>30</v>
      </c>
      <c r="RE48" s="234">
        <v>3.19</v>
      </c>
      <c r="RF48" s="108">
        <f>RC48/RD4</f>
        <v>1286998.2507288628</v>
      </c>
      <c r="RH48" s="98" t="s">
        <v>33</v>
      </c>
      <c r="RI48" s="105">
        <v>9297892</v>
      </c>
      <c r="RJ48" s="105">
        <v>32</v>
      </c>
      <c r="RK48" s="234">
        <v>1.33</v>
      </c>
      <c r="RL48" s="108">
        <f>RI48/RJ4</f>
        <v>1355377.8425655975</v>
      </c>
      <c r="RN48" s="98" t="s">
        <v>33</v>
      </c>
      <c r="RO48" s="105">
        <v>9358659</v>
      </c>
      <c r="RP48" s="105">
        <v>35</v>
      </c>
      <c r="RQ48" s="234">
        <v>5.67</v>
      </c>
      <c r="RR48" s="108">
        <f>RO48/RP4</f>
        <v>1364236.0058309038</v>
      </c>
      <c r="RT48" s="98" t="s">
        <v>33</v>
      </c>
      <c r="RU48" s="105">
        <v>9420810</v>
      </c>
      <c r="RV48" s="105">
        <v>40</v>
      </c>
      <c r="RW48" s="234">
        <v>6.43</v>
      </c>
      <c r="RX48" s="108">
        <f>RU48/RV4</f>
        <v>1373295.918367347</v>
      </c>
      <c r="RZ48" s="98" t="s">
        <v>33</v>
      </c>
      <c r="SA48" s="105">
        <v>9563748</v>
      </c>
      <c r="SB48" s="105">
        <v>50</v>
      </c>
      <c r="SC48" s="234">
        <v>7.17</v>
      </c>
      <c r="SD48" s="108">
        <f>SA48/SB4</f>
        <v>1394132.3615160349</v>
      </c>
      <c r="SF48" s="98" t="s">
        <v>33</v>
      </c>
      <c r="SG48" s="105">
        <v>11083903</v>
      </c>
      <c r="SH48" s="105">
        <v>98</v>
      </c>
      <c r="SI48" s="234">
        <v>6.67</v>
      </c>
      <c r="SJ48" s="108">
        <f>SG48/SH4</f>
        <v>1615729.3002915452</v>
      </c>
      <c r="SL48" s="98" t="s">
        <v>33</v>
      </c>
      <c r="SM48" s="105">
        <v>13551698</v>
      </c>
      <c r="SN48" s="105">
        <v>136</v>
      </c>
      <c r="SO48" s="234">
        <v>7.16</v>
      </c>
      <c r="SP48" s="108">
        <f>SM48/SN4</f>
        <v>1975466.1807580173</v>
      </c>
      <c r="SR48" s="98" t="s">
        <v>33</v>
      </c>
      <c r="SS48" s="105">
        <v>14512212</v>
      </c>
      <c r="ST48" s="105">
        <v>161</v>
      </c>
      <c r="SU48" s="234">
        <v>6.81</v>
      </c>
      <c r="SV48" s="108">
        <f>SS48/ST4</f>
        <v>2115482.7988338191</v>
      </c>
      <c r="SX48" s="98" t="s">
        <v>33</v>
      </c>
      <c r="SY48" s="105">
        <v>14762318</v>
      </c>
      <c r="SZ48" s="105">
        <v>177</v>
      </c>
      <c r="TA48" s="234">
        <v>4.51</v>
      </c>
      <c r="TB48" s="108">
        <f>SY48/SZ4</f>
        <v>2151941.3994169096</v>
      </c>
      <c r="TD48" s="98" t="s">
        <v>33</v>
      </c>
      <c r="TE48" s="105">
        <v>15052056.23</v>
      </c>
      <c r="TF48" s="105">
        <v>199</v>
      </c>
      <c r="TG48" s="234">
        <v>4.58</v>
      </c>
      <c r="TH48" s="108">
        <f>TE48/TF4</f>
        <v>2194177.2930029156</v>
      </c>
      <c r="TJ48" s="98" t="s">
        <v>33</v>
      </c>
      <c r="TK48" s="105">
        <v>15794690.050000001</v>
      </c>
      <c r="TL48" s="105">
        <v>226</v>
      </c>
      <c r="TM48" s="234">
        <v>5.69</v>
      </c>
      <c r="TN48" s="108">
        <f>TK48/TL4</f>
        <v>2302432.9518950437</v>
      </c>
      <c r="TP48" s="98" t="s">
        <v>33</v>
      </c>
      <c r="TQ48" s="105">
        <v>16037911.699999999</v>
      </c>
      <c r="TR48" s="105">
        <v>249</v>
      </c>
      <c r="TS48" s="234">
        <v>4.96</v>
      </c>
      <c r="TT48" s="108">
        <f>TQ48/TR4</f>
        <v>2337888.0029154518</v>
      </c>
      <c r="TV48" s="98" t="s">
        <v>33</v>
      </c>
      <c r="TW48" s="105">
        <v>16949590.920000002</v>
      </c>
      <c r="TX48" s="105">
        <v>272</v>
      </c>
      <c r="TY48" s="234">
        <v>9.84</v>
      </c>
      <c r="TZ48" s="108">
        <f>TW48/TX4</f>
        <v>2470785.8483965015</v>
      </c>
      <c r="UB48" s="98" t="s">
        <v>33</v>
      </c>
      <c r="UC48" s="105">
        <v>17498131.120000001</v>
      </c>
      <c r="UD48" s="105">
        <v>287</v>
      </c>
      <c r="UE48" s="230">
        <v>3.68</v>
      </c>
      <c r="UF48" s="108">
        <f>UC48/UD4</f>
        <v>2550747.9766763849</v>
      </c>
    </row>
    <row r="49" spans="1:553" x14ac:dyDescent="0.25">
      <c r="A49" s="128" t="s">
        <v>251</v>
      </c>
      <c r="B49" s="77" t="s">
        <v>6</v>
      </c>
      <c r="C49" s="128" t="s">
        <v>350</v>
      </c>
      <c r="D49" s="78"/>
      <c r="E49" s="85"/>
      <c r="F49" s="85"/>
      <c r="G49" s="124"/>
      <c r="H49" s="216"/>
      <c r="I49" s="80"/>
      <c r="J49" s="238"/>
      <c r="K49" s="231"/>
      <c r="L49" s="231"/>
      <c r="M49" s="218"/>
      <c r="N49" s="84"/>
      <c r="O49" s="123"/>
      <c r="P49" s="123"/>
      <c r="Q49" s="85"/>
      <c r="R49" s="86"/>
      <c r="S49" s="89"/>
      <c r="T49" s="88"/>
      <c r="U49" s="94"/>
      <c r="V49" s="97"/>
      <c r="W49" s="86"/>
      <c r="X49" s="89"/>
      <c r="Y49" s="88"/>
      <c r="Z49" s="88"/>
      <c r="AA49" s="93"/>
      <c r="AB49" s="86"/>
      <c r="AC49" s="89"/>
      <c r="AD49" s="88"/>
      <c r="AE49" s="88"/>
      <c r="AF49" s="93"/>
      <c r="AG49" s="86"/>
      <c r="AH49" s="133"/>
      <c r="AI49" s="88"/>
      <c r="AJ49" s="88"/>
      <c r="AK49" s="220"/>
      <c r="AL49" s="86"/>
      <c r="AM49" s="89"/>
      <c r="AN49" s="88"/>
      <c r="AO49" s="88"/>
      <c r="AP49" s="91"/>
      <c r="AQ49" s="93"/>
      <c r="AR49" s="88"/>
      <c r="AS49" s="89"/>
      <c r="AT49" s="88"/>
      <c r="AU49" s="94"/>
      <c r="AV49" s="221"/>
      <c r="AW49" s="97"/>
      <c r="AX49" s="89"/>
      <c r="AY49" s="88"/>
      <c r="AZ49" s="88"/>
      <c r="BA49" s="94"/>
      <c r="BB49" s="220"/>
      <c r="BC49" s="89"/>
      <c r="BD49" s="88"/>
      <c r="BE49" s="94"/>
      <c r="BF49" s="113"/>
      <c r="BG49" s="97"/>
      <c r="BH49" s="98"/>
      <c r="BI49" s="99"/>
      <c r="BJ49" s="99"/>
      <c r="BK49" s="100"/>
      <c r="BL49" s="223"/>
      <c r="BM49" s="224"/>
      <c r="BN49" s="99"/>
      <c r="BO49" s="99"/>
      <c r="BP49" s="106"/>
      <c r="BQ49" s="104"/>
      <c r="BR49" s="224"/>
      <c r="BS49" s="99"/>
      <c r="BT49" s="99"/>
      <c r="BU49" s="106"/>
      <c r="BV49" s="104"/>
      <c r="BW49" s="98"/>
      <c r="BX49" s="105"/>
      <c r="BY49" s="105"/>
      <c r="BZ49" s="106"/>
      <c r="CA49" s="104"/>
      <c r="CB49" s="98"/>
      <c r="CC49" s="99"/>
      <c r="CD49" s="99"/>
      <c r="CE49" s="106"/>
      <c r="CF49" s="104"/>
      <c r="CG49" s="98"/>
      <c r="CH49" s="99"/>
      <c r="CI49" s="99"/>
      <c r="CJ49" s="106"/>
      <c r="CK49" s="105"/>
      <c r="CL49" s="98"/>
      <c r="CM49" s="105"/>
      <c r="CN49" s="105"/>
      <c r="CO49" s="106"/>
      <c r="CP49" s="104"/>
      <c r="CQ49" s="98"/>
      <c r="CR49" s="99"/>
      <c r="CS49" s="99"/>
      <c r="CT49" s="106"/>
      <c r="CU49" s="104"/>
      <c r="CW49" s="107"/>
      <c r="CZ49" s="104"/>
      <c r="DA49" s="105"/>
      <c r="DC49" s="107"/>
      <c r="DF49" s="104"/>
      <c r="DH49" s="107"/>
      <c r="DI49" s="8"/>
      <c r="DK49" s="104"/>
      <c r="DM49" s="107"/>
      <c r="DN49" s="8"/>
      <c r="DP49" s="104"/>
      <c r="DR49" s="107"/>
      <c r="DS49" s="8"/>
      <c r="DU49" s="104"/>
      <c r="DW49" s="107"/>
      <c r="DX49" s="8"/>
      <c r="DZ49" s="104"/>
      <c r="EB49" s="107"/>
      <c r="EC49" s="8"/>
      <c r="EE49" s="104"/>
      <c r="EG49" s="107"/>
      <c r="EH49" s="8"/>
      <c r="EJ49" s="104"/>
      <c r="EL49" s="107"/>
      <c r="EM49" s="8"/>
      <c r="EO49" s="104"/>
      <c r="EQ49" s="107"/>
      <c r="ER49" s="8"/>
      <c r="ET49" s="104"/>
      <c r="EV49" s="98"/>
      <c r="EW49" s="105"/>
      <c r="EX49" s="225"/>
      <c r="EY49" s="100"/>
      <c r="EZ49" s="104"/>
      <c r="FB49" s="98"/>
      <c r="FC49" s="105"/>
      <c r="FD49" s="225"/>
      <c r="FE49" s="100"/>
      <c r="FF49" s="104"/>
      <c r="FH49" s="98"/>
      <c r="FI49" s="105"/>
      <c r="FJ49" s="225"/>
      <c r="FK49" s="100"/>
      <c r="FL49" s="104"/>
      <c r="FN49" s="98"/>
      <c r="FO49" s="105"/>
      <c r="FP49" s="225"/>
      <c r="FQ49" s="100"/>
      <c r="FR49" s="104"/>
      <c r="FT49" s="98"/>
      <c r="FU49" s="105"/>
      <c r="FV49" s="225"/>
      <c r="FW49" s="226"/>
      <c r="FX49" s="104"/>
      <c r="FZ49" s="98"/>
      <c r="GA49" s="105"/>
      <c r="GB49" s="225"/>
      <c r="GC49" s="226"/>
      <c r="GD49" s="104"/>
      <c r="GF49" s="98"/>
      <c r="GG49" s="105"/>
      <c r="GH49" s="225"/>
      <c r="GI49" s="226"/>
      <c r="GJ49" s="104"/>
      <c r="GL49" s="98"/>
      <c r="GM49" s="105"/>
      <c r="GN49" s="225"/>
      <c r="GO49" s="226"/>
      <c r="GP49" s="104"/>
      <c r="GR49" s="98"/>
      <c r="GS49" s="105"/>
      <c r="GT49" s="225"/>
      <c r="GU49" s="226"/>
      <c r="GV49" s="104"/>
      <c r="GX49" s="98"/>
      <c r="GY49" s="105"/>
      <c r="GZ49" s="225"/>
      <c r="HA49" s="226"/>
      <c r="HB49" s="108"/>
      <c r="HD49" s="98"/>
      <c r="HE49" s="105"/>
      <c r="HF49" s="225"/>
      <c r="HG49" s="226"/>
      <c r="HH49" s="108"/>
      <c r="HJ49" s="98"/>
      <c r="HK49" s="105"/>
      <c r="HL49" s="225"/>
      <c r="HM49" s="226"/>
      <c r="HN49" s="108"/>
      <c r="HP49" s="98"/>
      <c r="HQ49" s="105"/>
      <c r="HR49" s="225"/>
      <c r="HS49" s="226"/>
      <c r="HT49" s="108"/>
      <c r="HV49" s="98"/>
      <c r="HW49" s="105"/>
      <c r="HX49" s="225"/>
      <c r="HY49" s="226"/>
      <c r="HZ49" s="108"/>
      <c r="IB49" s="98"/>
      <c r="IC49" s="105"/>
      <c r="ID49" s="225"/>
      <c r="IE49" s="226"/>
      <c r="IF49" s="108"/>
      <c r="IH49" s="98"/>
      <c r="II49" s="105"/>
      <c r="IJ49" s="225"/>
      <c r="IK49" s="226"/>
      <c r="IL49" s="108"/>
      <c r="IN49" s="98"/>
      <c r="IO49" s="105"/>
      <c r="IP49" s="225"/>
      <c r="IQ49" s="226"/>
      <c r="IR49" s="108"/>
      <c r="IT49" s="98"/>
      <c r="IU49" s="105"/>
      <c r="IV49" s="225"/>
      <c r="IW49" s="226"/>
      <c r="IX49" s="108"/>
      <c r="IZ49" s="98"/>
      <c r="JA49" s="105"/>
      <c r="JB49" s="225"/>
      <c r="JC49" s="226"/>
      <c r="JD49" s="108"/>
      <c r="JF49" s="98"/>
      <c r="JG49" s="105"/>
      <c r="JH49" s="225"/>
      <c r="JI49" s="226"/>
      <c r="JJ49" s="108"/>
      <c r="JL49" s="98"/>
      <c r="JM49" s="105"/>
      <c r="JN49" s="225"/>
      <c r="JO49" s="226"/>
      <c r="JP49" s="108"/>
      <c r="JR49" s="98"/>
      <c r="JS49" s="105"/>
      <c r="JT49" s="225"/>
      <c r="JU49" s="226"/>
      <c r="JV49" s="108"/>
      <c r="JX49" s="98"/>
      <c r="JY49" s="105"/>
      <c r="JZ49" s="225"/>
      <c r="KA49" s="226"/>
      <c r="KB49" s="108"/>
      <c r="KD49" s="98"/>
      <c r="KE49" s="105"/>
      <c r="KF49" s="225"/>
      <c r="KG49" s="226"/>
      <c r="KH49" s="108"/>
      <c r="KJ49" s="98"/>
      <c r="KK49" s="105"/>
      <c r="KL49" s="225"/>
      <c r="KM49" s="226"/>
      <c r="KN49" s="108"/>
      <c r="KP49" s="98"/>
      <c r="KQ49" s="105"/>
      <c r="KR49" s="225"/>
      <c r="KS49" s="226"/>
      <c r="KT49" s="108"/>
      <c r="KV49" s="98"/>
      <c r="KW49" s="105"/>
      <c r="KX49" s="225"/>
      <c r="KY49" s="226"/>
      <c r="KZ49" s="127"/>
      <c r="LB49" s="98"/>
      <c r="LC49" s="105"/>
      <c r="LD49" s="225"/>
      <c r="LE49" s="226"/>
      <c r="LF49" s="108"/>
      <c r="LH49" s="98"/>
      <c r="LI49" s="105"/>
      <c r="LJ49" s="225"/>
      <c r="LK49" s="226"/>
      <c r="LL49" s="108"/>
      <c r="LN49" s="98"/>
      <c r="LO49" s="105"/>
      <c r="LP49" s="225"/>
      <c r="LQ49" s="226"/>
      <c r="LR49" s="108"/>
      <c r="LT49" s="98"/>
      <c r="LU49" s="105"/>
      <c r="LV49" s="225"/>
      <c r="LW49" s="226"/>
      <c r="LX49" s="108"/>
      <c r="LZ49" s="98"/>
      <c r="MA49" s="105"/>
      <c r="MB49" s="225"/>
      <c r="MC49" s="226"/>
      <c r="MD49" s="108"/>
      <c r="MF49" s="98"/>
      <c r="MG49" s="105"/>
      <c r="MH49" s="225"/>
      <c r="MI49" s="226"/>
      <c r="MJ49" s="108"/>
      <c r="ML49" s="98"/>
      <c r="MM49" s="105"/>
      <c r="MN49" s="225"/>
      <c r="MO49" s="226"/>
      <c r="MP49" s="108"/>
      <c r="MR49" s="98"/>
      <c r="MS49" s="105"/>
      <c r="MT49" s="225"/>
      <c r="MU49" s="226"/>
      <c r="MV49" s="108"/>
      <c r="MX49" s="98"/>
      <c r="MY49" s="105"/>
      <c r="MZ49" s="225"/>
      <c r="NA49" s="226"/>
      <c r="NB49" s="108"/>
      <c r="ND49" s="98"/>
      <c r="NE49" s="105"/>
      <c r="NF49" s="225"/>
      <c r="NG49" s="226"/>
      <c r="NH49" s="108"/>
      <c r="NJ49" s="98"/>
      <c r="NK49" s="105"/>
      <c r="NL49" s="225"/>
      <c r="NM49" s="234"/>
      <c r="NN49" s="108"/>
      <c r="NP49" s="98"/>
      <c r="NQ49" s="105"/>
      <c r="NR49" s="225"/>
      <c r="NS49" s="234"/>
      <c r="NT49" s="108"/>
      <c r="NV49" s="98"/>
      <c r="NW49" s="105"/>
      <c r="NX49" s="105"/>
      <c r="NY49" s="234"/>
      <c r="NZ49" s="108"/>
      <c r="OB49" s="98"/>
      <c r="OC49" s="105"/>
      <c r="OD49" s="105"/>
      <c r="OE49" s="234"/>
      <c r="OF49" s="108"/>
      <c r="OH49" s="98"/>
      <c r="OI49" s="105"/>
      <c r="OJ49" s="105"/>
      <c r="OK49" s="234"/>
      <c r="OL49" s="108"/>
      <c r="ON49" s="98"/>
      <c r="OO49" s="105"/>
      <c r="OP49" s="105"/>
      <c r="OQ49" s="234"/>
      <c r="OR49" s="108"/>
      <c r="OT49" s="98"/>
      <c r="OU49" s="105"/>
      <c r="OV49" s="105"/>
      <c r="OW49" s="234"/>
      <c r="OX49" s="108"/>
      <c r="OZ49" s="98"/>
      <c r="PA49" s="105"/>
      <c r="PB49" s="105"/>
      <c r="PC49" s="234"/>
      <c r="PD49" s="108"/>
      <c r="PF49" s="98"/>
      <c r="PG49" s="105"/>
      <c r="PH49" s="105"/>
      <c r="PI49" s="234"/>
      <c r="PJ49" s="108"/>
      <c r="PL49" s="98"/>
      <c r="PM49" s="105"/>
      <c r="PN49" s="105"/>
      <c r="PO49" s="234"/>
      <c r="PP49" s="108"/>
      <c r="PR49" s="98"/>
      <c r="PS49" s="105"/>
      <c r="PT49" s="105"/>
      <c r="PU49" s="234"/>
      <c r="PV49" s="108"/>
      <c r="PX49" s="98"/>
      <c r="PY49" s="105"/>
      <c r="PZ49" s="105"/>
      <c r="QA49" s="234"/>
      <c r="QB49" s="108"/>
      <c r="QD49" s="98"/>
      <c r="QE49" s="105"/>
      <c r="QF49" s="105"/>
      <c r="QG49" s="234"/>
      <c r="QH49" s="108"/>
      <c r="QJ49" s="98"/>
      <c r="QK49" s="105"/>
      <c r="QL49" s="105"/>
      <c r="QM49" s="234"/>
      <c r="QN49" s="108"/>
      <c r="QP49" s="98" t="s">
        <v>34</v>
      </c>
      <c r="QQ49" s="105">
        <v>8600587</v>
      </c>
      <c r="QR49" s="105">
        <v>2</v>
      </c>
      <c r="QS49" s="234"/>
      <c r="QT49" s="108">
        <f>QQ49/QR4</f>
        <v>1253729.8833819241</v>
      </c>
      <c r="QV49" s="98" t="s">
        <v>34</v>
      </c>
      <c r="QW49" s="105">
        <v>10167458</v>
      </c>
      <c r="QX49" s="105">
        <v>8</v>
      </c>
      <c r="QY49" s="234">
        <v>1.34</v>
      </c>
      <c r="QZ49" s="108">
        <f>QW49/QX4</f>
        <v>1482136.7346938774</v>
      </c>
      <c r="RB49" s="98" t="s">
        <v>34</v>
      </c>
      <c r="RC49" s="105">
        <v>10253935</v>
      </c>
      <c r="RD49" s="105">
        <v>15</v>
      </c>
      <c r="RE49" s="234">
        <v>2.09</v>
      </c>
      <c r="RF49" s="108">
        <f>RC49/RD4</f>
        <v>1494742.7113702623</v>
      </c>
      <c r="RH49" s="98" t="s">
        <v>34</v>
      </c>
      <c r="RI49" s="105">
        <v>14856661</v>
      </c>
      <c r="RJ49" s="105">
        <v>26</v>
      </c>
      <c r="RK49" s="234">
        <v>1.61</v>
      </c>
      <c r="RL49" s="108">
        <f>RI49/RJ4</f>
        <v>2165694.0233236151</v>
      </c>
      <c r="RN49" s="98" t="s">
        <v>34</v>
      </c>
      <c r="RO49" s="105">
        <v>12898606</v>
      </c>
      <c r="RP49" s="105">
        <v>26</v>
      </c>
      <c r="RQ49" s="234">
        <v>3.81</v>
      </c>
      <c r="RR49" s="108">
        <f>RO49/RP4</f>
        <v>1880263.2653061224</v>
      </c>
      <c r="RT49" s="98" t="s">
        <v>34</v>
      </c>
      <c r="RU49" s="105">
        <v>12243793</v>
      </c>
      <c r="RV49" s="105">
        <v>40</v>
      </c>
      <c r="RW49" s="234">
        <v>3.74</v>
      </c>
      <c r="RX49" s="108">
        <f>RU49/RV4</f>
        <v>1784809.4752186588</v>
      </c>
      <c r="RZ49" s="98" t="s">
        <v>34</v>
      </c>
      <c r="SA49" s="105">
        <v>21652252</v>
      </c>
      <c r="SB49" s="105">
        <v>63</v>
      </c>
      <c r="SC49" s="234">
        <v>2.7</v>
      </c>
      <c r="SD49" s="108">
        <f>SA49/SB4</f>
        <v>3156304.9562682216</v>
      </c>
      <c r="SF49" s="98" t="s">
        <v>34</v>
      </c>
      <c r="SG49" s="105">
        <v>18924105</v>
      </c>
      <c r="SH49" s="105">
        <v>84</v>
      </c>
      <c r="SI49" s="234">
        <v>2.2999999999999998</v>
      </c>
      <c r="SJ49" s="108">
        <f>SG49/SH4</f>
        <v>2758615.8892128277</v>
      </c>
      <c r="SL49" s="98" t="s">
        <v>34</v>
      </c>
      <c r="SM49" s="105">
        <v>42916766</v>
      </c>
      <c r="SN49" s="105">
        <v>104</v>
      </c>
      <c r="SO49" s="234">
        <v>1.23</v>
      </c>
      <c r="SP49" s="108">
        <f>SM49/SN4</f>
        <v>6256088.3381924191</v>
      </c>
      <c r="SR49" s="98" t="s">
        <v>34</v>
      </c>
      <c r="SS49" s="105">
        <v>39699453</v>
      </c>
      <c r="ST49" s="105">
        <v>119</v>
      </c>
      <c r="SU49" s="234">
        <v>0.78</v>
      </c>
      <c r="SV49" s="108">
        <f>SS49/ST4</f>
        <v>5787092.2740524774</v>
      </c>
      <c r="SX49" s="98" t="s">
        <v>34</v>
      </c>
      <c r="SY49" s="105">
        <v>34929419</v>
      </c>
      <c r="SZ49" s="105">
        <v>134</v>
      </c>
      <c r="TA49" s="234">
        <v>1.07</v>
      </c>
      <c r="TB49" s="108">
        <f>SY49/SZ4</f>
        <v>5091752.0408163266</v>
      </c>
      <c r="TD49" s="98" t="s">
        <v>34</v>
      </c>
      <c r="TE49" s="105">
        <v>36508580.329999998</v>
      </c>
      <c r="TF49" s="105">
        <v>141</v>
      </c>
      <c r="TG49" s="234">
        <v>1.04</v>
      </c>
      <c r="TH49" s="108">
        <f>TE49/TF4</f>
        <v>5321950.4854227398</v>
      </c>
      <c r="TJ49" s="98" t="s">
        <v>36</v>
      </c>
      <c r="TK49" s="105">
        <v>12590916.85</v>
      </c>
      <c r="TL49" s="105">
        <v>142</v>
      </c>
      <c r="TM49" s="234">
        <v>1.25</v>
      </c>
      <c r="TN49" s="108">
        <f>TK49/TL4</f>
        <v>1835410.6195335276</v>
      </c>
      <c r="TP49" s="98" t="s">
        <v>36</v>
      </c>
      <c r="TQ49" s="105">
        <v>9823390.8300000001</v>
      </c>
      <c r="TR49" s="105">
        <v>144</v>
      </c>
      <c r="TS49" s="234">
        <v>1.17</v>
      </c>
      <c r="TT49" s="108">
        <f>TQ49/TR4</f>
        <v>1431981.1705539357</v>
      </c>
      <c r="TV49" s="98" t="s">
        <v>36</v>
      </c>
      <c r="TW49" s="105">
        <v>8588328.0999999996</v>
      </c>
      <c r="TX49" s="105">
        <v>145</v>
      </c>
      <c r="TY49" s="234">
        <v>1.87</v>
      </c>
      <c r="TZ49" s="108">
        <f>TW49/TX4</f>
        <v>1251942.8717201166</v>
      </c>
      <c r="UB49" s="98" t="s">
        <v>41</v>
      </c>
      <c r="UC49" s="105">
        <v>9804456.4600000009</v>
      </c>
      <c r="UD49" s="105">
        <v>144</v>
      </c>
      <c r="UE49" s="230">
        <v>1.54</v>
      </c>
      <c r="UF49" s="108">
        <f>UC49/UD4</f>
        <v>1429221.0583090379</v>
      </c>
    </row>
    <row r="50" spans="1:553" x14ac:dyDescent="0.25">
      <c r="A50" s="128" t="s">
        <v>253</v>
      </c>
      <c r="B50" s="77" t="s">
        <v>4</v>
      </c>
      <c r="C50" s="128" t="s">
        <v>381</v>
      </c>
      <c r="D50" s="78"/>
      <c r="E50" s="85"/>
      <c r="F50" s="85"/>
      <c r="G50" s="124"/>
      <c r="H50" s="216"/>
      <c r="I50" s="80"/>
      <c r="J50" s="238"/>
      <c r="K50" s="231"/>
      <c r="L50" s="231"/>
      <c r="M50" s="218"/>
      <c r="N50" s="84"/>
      <c r="O50" s="123"/>
      <c r="P50" s="123"/>
      <c r="Q50" s="85"/>
      <c r="R50" s="86"/>
      <c r="S50" s="89"/>
      <c r="T50" s="88"/>
      <c r="U50" s="94"/>
      <c r="V50" s="97"/>
      <c r="W50" s="86"/>
      <c r="X50" s="89"/>
      <c r="Y50" s="88"/>
      <c r="Z50" s="88"/>
      <c r="AA50" s="93"/>
      <c r="AB50" s="86"/>
      <c r="AC50" s="89"/>
      <c r="AD50" s="88"/>
      <c r="AE50" s="88"/>
      <c r="AF50" s="93"/>
      <c r="AG50" s="86"/>
      <c r="AH50" s="133"/>
      <c r="AI50" s="88"/>
      <c r="AJ50" s="88"/>
      <c r="AK50" s="220"/>
      <c r="AL50" s="86"/>
      <c r="AM50" s="89"/>
      <c r="AN50" s="88"/>
      <c r="AO50" s="88"/>
      <c r="AP50" s="91"/>
      <c r="AQ50" s="93"/>
      <c r="AR50" s="88"/>
      <c r="AS50" s="89"/>
      <c r="AT50" s="88"/>
      <c r="AU50" s="94"/>
      <c r="AV50" s="221"/>
      <c r="AW50" s="97"/>
      <c r="AX50" s="89"/>
      <c r="AY50" s="88"/>
      <c r="AZ50" s="88"/>
      <c r="BA50" s="94"/>
      <c r="BB50" s="220"/>
      <c r="BC50" s="89"/>
      <c r="BD50" s="88"/>
      <c r="BE50" s="94"/>
      <c r="BF50" s="113"/>
      <c r="BG50" s="97"/>
      <c r="BH50" s="98"/>
      <c r="BI50" s="99"/>
      <c r="BJ50" s="99"/>
      <c r="BK50" s="100"/>
      <c r="BL50" s="223"/>
      <c r="BM50" s="224"/>
      <c r="BN50" s="99"/>
      <c r="BO50" s="99"/>
      <c r="BP50" s="106"/>
      <c r="BQ50" s="104"/>
      <c r="BR50" s="224"/>
      <c r="BS50" s="99"/>
      <c r="BT50" s="99"/>
      <c r="BU50" s="106"/>
      <c r="BV50" s="104"/>
      <c r="BW50" s="98"/>
      <c r="BX50" s="105"/>
      <c r="BY50" s="105"/>
      <c r="BZ50" s="106"/>
      <c r="CA50" s="104"/>
      <c r="CB50" s="98"/>
      <c r="CC50" s="99"/>
      <c r="CD50" s="99"/>
      <c r="CE50" s="106"/>
      <c r="CF50" s="104"/>
      <c r="CG50" s="98"/>
      <c r="CH50" s="99"/>
      <c r="CI50" s="99"/>
      <c r="CJ50" s="106"/>
      <c r="CK50" s="105"/>
      <c r="CL50" s="98"/>
      <c r="CM50" s="105"/>
      <c r="CN50" s="105"/>
      <c r="CO50" s="106"/>
      <c r="CP50" s="104"/>
      <c r="CQ50" s="98"/>
      <c r="CR50" s="99"/>
      <c r="CS50" s="99"/>
      <c r="CT50" s="106"/>
      <c r="CU50" s="104"/>
      <c r="CW50" s="107"/>
      <c r="CZ50" s="104"/>
      <c r="DA50" s="105"/>
      <c r="DC50" s="107"/>
      <c r="DF50" s="104"/>
      <c r="DH50" s="107"/>
      <c r="DI50" s="8"/>
      <c r="DK50" s="104"/>
      <c r="DM50" s="107"/>
      <c r="DN50" s="8"/>
      <c r="DP50" s="104"/>
      <c r="DR50" s="107"/>
      <c r="DS50" s="8"/>
      <c r="DU50" s="104"/>
      <c r="DW50" s="107"/>
      <c r="DX50" s="8"/>
      <c r="DZ50" s="104"/>
      <c r="EB50" s="107"/>
      <c r="EC50" s="8"/>
      <c r="EE50" s="104"/>
      <c r="EG50" s="107"/>
      <c r="EH50" s="8"/>
      <c r="EJ50" s="104"/>
      <c r="EL50" s="107"/>
      <c r="EM50" s="8"/>
      <c r="EO50" s="104"/>
      <c r="EQ50" s="107"/>
      <c r="ER50" s="8"/>
      <c r="ET50" s="104"/>
      <c r="EV50" s="98"/>
      <c r="EW50" s="105"/>
      <c r="EX50" s="225"/>
      <c r="EY50" s="100"/>
      <c r="EZ50" s="104"/>
      <c r="FB50" s="98"/>
      <c r="FC50" s="105"/>
      <c r="FD50" s="225"/>
      <c r="FE50" s="100"/>
      <c r="FF50" s="104"/>
      <c r="FH50" s="98"/>
      <c r="FI50" s="105"/>
      <c r="FJ50" s="225"/>
      <c r="FK50" s="100"/>
      <c r="FL50" s="104"/>
      <c r="FN50" s="98"/>
      <c r="FO50" s="105"/>
      <c r="FP50" s="225"/>
      <c r="FQ50" s="100"/>
      <c r="FR50" s="104"/>
      <c r="FT50" s="98"/>
      <c r="FU50" s="105"/>
      <c r="FV50" s="225"/>
      <c r="FW50" s="226"/>
      <c r="FX50" s="104"/>
      <c r="FZ50" s="98"/>
      <c r="GA50" s="105"/>
      <c r="GB50" s="225"/>
      <c r="GC50" s="226"/>
      <c r="GD50" s="104"/>
      <c r="GF50" s="98"/>
      <c r="GG50" s="105"/>
      <c r="GH50" s="225"/>
      <c r="GI50" s="226"/>
      <c r="GJ50" s="104"/>
      <c r="GL50" s="98"/>
      <c r="GM50" s="105"/>
      <c r="GN50" s="225"/>
      <c r="GO50" s="226"/>
      <c r="GP50" s="104"/>
      <c r="GR50" s="98"/>
      <c r="GS50" s="105"/>
      <c r="GT50" s="225"/>
      <c r="GU50" s="226"/>
      <c r="GV50" s="104"/>
      <c r="GX50" s="98"/>
      <c r="GY50" s="105"/>
      <c r="GZ50" s="225"/>
      <c r="HA50" s="226"/>
      <c r="HB50" s="108"/>
      <c r="HD50" s="98"/>
      <c r="HE50" s="105"/>
      <c r="HF50" s="225"/>
      <c r="HG50" s="226"/>
      <c r="HH50" s="108"/>
      <c r="HJ50" s="98"/>
      <c r="HK50" s="105"/>
      <c r="HL50" s="225"/>
      <c r="HM50" s="226"/>
      <c r="HN50" s="108"/>
      <c r="HP50" s="98"/>
      <c r="HQ50" s="105"/>
      <c r="HR50" s="225"/>
      <c r="HS50" s="226"/>
      <c r="HT50" s="108"/>
      <c r="HV50" s="98"/>
      <c r="HW50" s="105"/>
      <c r="HX50" s="225"/>
      <c r="HY50" s="226"/>
      <c r="HZ50" s="108"/>
      <c r="IB50" s="98"/>
      <c r="IC50" s="105"/>
      <c r="ID50" s="225"/>
      <c r="IE50" s="226"/>
      <c r="IF50" s="108"/>
      <c r="IH50" s="98"/>
      <c r="II50" s="105"/>
      <c r="IJ50" s="225"/>
      <c r="IK50" s="226"/>
      <c r="IL50" s="108"/>
      <c r="IN50" s="98"/>
      <c r="IO50" s="105"/>
      <c r="IP50" s="225"/>
      <c r="IQ50" s="226"/>
      <c r="IR50" s="108"/>
      <c r="IT50" s="98"/>
      <c r="IU50" s="105"/>
      <c r="IV50" s="225"/>
      <c r="IW50" s="226"/>
      <c r="IX50" s="108"/>
      <c r="IZ50" s="98"/>
      <c r="JA50" s="105"/>
      <c r="JB50" s="225"/>
      <c r="JC50" s="226"/>
      <c r="JD50" s="108"/>
      <c r="JF50" s="98"/>
      <c r="JG50" s="105"/>
      <c r="JH50" s="225"/>
      <c r="JI50" s="226"/>
      <c r="JJ50" s="108"/>
      <c r="JL50" s="98"/>
      <c r="JM50" s="105"/>
      <c r="JN50" s="225"/>
      <c r="JO50" s="226"/>
      <c r="JP50" s="108"/>
      <c r="JR50" s="98"/>
      <c r="JS50" s="105"/>
      <c r="JT50" s="225"/>
      <c r="JU50" s="226"/>
      <c r="JV50" s="108"/>
      <c r="JX50" s="98"/>
      <c r="JY50" s="105"/>
      <c r="JZ50" s="225"/>
      <c r="KA50" s="226"/>
      <c r="KB50" s="108"/>
      <c r="KD50" s="98"/>
      <c r="KE50" s="105"/>
      <c r="KF50" s="225"/>
      <c r="KG50" s="226"/>
      <c r="KH50" s="108"/>
      <c r="KJ50" s="98"/>
      <c r="KK50" s="105"/>
      <c r="KL50" s="225"/>
      <c r="KM50" s="226"/>
      <c r="KN50" s="108"/>
      <c r="KP50" s="98"/>
      <c r="KQ50" s="105"/>
      <c r="KR50" s="225"/>
      <c r="KS50" s="226"/>
      <c r="KT50" s="108"/>
      <c r="KV50" s="98"/>
      <c r="KW50" s="105"/>
      <c r="KX50" s="225"/>
      <c r="KY50" s="226"/>
      <c r="KZ50" s="127"/>
      <c r="LB50" s="98"/>
      <c r="LC50" s="105"/>
      <c r="LD50" s="225"/>
      <c r="LE50" s="226"/>
      <c r="LF50" s="108"/>
      <c r="LH50" s="98"/>
      <c r="LI50" s="105"/>
      <c r="LJ50" s="225"/>
      <c r="LK50" s="226"/>
      <c r="LL50" s="108"/>
      <c r="LN50" s="98"/>
      <c r="LO50" s="105"/>
      <c r="LP50" s="225"/>
      <c r="LQ50" s="226"/>
      <c r="LR50" s="108"/>
      <c r="LT50" s="98"/>
      <c r="LU50" s="105"/>
      <c r="LV50" s="225"/>
      <c r="LW50" s="226"/>
      <c r="LX50" s="108"/>
      <c r="LZ50" s="98"/>
      <c r="MA50" s="105"/>
      <c r="MB50" s="225"/>
      <c r="MC50" s="226"/>
      <c r="MD50" s="108"/>
      <c r="MF50" s="98"/>
      <c r="MG50" s="105"/>
      <c r="MH50" s="225"/>
      <c r="MI50" s="226"/>
      <c r="MJ50" s="108"/>
      <c r="ML50" s="98"/>
      <c r="MM50" s="105"/>
      <c r="MN50" s="225"/>
      <c r="MO50" s="226"/>
      <c r="MP50" s="108"/>
      <c r="MR50" s="98"/>
      <c r="MS50" s="105"/>
      <c r="MT50" s="225"/>
      <c r="MU50" s="226"/>
      <c r="MV50" s="108"/>
      <c r="MX50" s="98"/>
      <c r="MY50" s="105"/>
      <c r="MZ50" s="225"/>
      <c r="NA50" s="226"/>
      <c r="NB50" s="108"/>
      <c r="ND50" s="98"/>
      <c r="NE50" s="105"/>
      <c r="NF50" s="225"/>
      <c r="NG50" s="226"/>
      <c r="NH50" s="108"/>
      <c r="NJ50" s="98"/>
      <c r="NK50" s="105"/>
      <c r="NL50" s="225"/>
      <c r="NM50" s="234"/>
      <c r="NN50" s="108"/>
      <c r="NP50" s="98"/>
      <c r="NQ50" s="105"/>
      <c r="NR50" s="225"/>
      <c r="NS50" s="234"/>
      <c r="NT50" s="108"/>
      <c r="NV50" s="98"/>
      <c r="NW50" s="105"/>
      <c r="NX50" s="105"/>
      <c r="NY50" s="234"/>
      <c r="NZ50" s="108"/>
      <c r="OB50" s="98"/>
      <c r="OC50" s="105"/>
      <c r="OD50" s="105"/>
      <c r="OE50" s="234"/>
      <c r="OF50" s="108"/>
      <c r="OH50" s="98"/>
      <c r="OI50" s="105"/>
      <c r="OJ50" s="105"/>
      <c r="OK50" s="234"/>
      <c r="OL50" s="108"/>
      <c r="ON50" s="98"/>
      <c r="OO50" s="105"/>
      <c r="OP50" s="105"/>
      <c r="OQ50" s="234"/>
      <c r="OR50" s="108"/>
      <c r="OT50" s="98"/>
      <c r="OU50" s="105"/>
      <c r="OV50" s="105"/>
      <c r="OW50" s="234"/>
      <c r="OX50" s="108"/>
      <c r="OZ50" s="98"/>
      <c r="PA50" s="105"/>
      <c r="PB50" s="105"/>
      <c r="PC50" s="234"/>
      <c r="PD50" s="108"/>
      <c r="PF50" s="98"/>
      <c r="PG50" s="105"/>
      <c r="PH50" s="105"/>
      <c r="PI50" s="234"/>
      <c r="PJ50" s="108"/>
      <c r="PL50" s="98"/>
      <c r="PM50" s="105"/>
      <c r="PN50" s="105"/>
      <c r="PO50" s="234"/>
      <c r="PP50" s="108"/>
      <c r="PR50" s="98"/>
      <c r="PS50" s="105"/>
      <c r="PT50" s="105"/>
      <c r="PU50" s="234"/>
      <c r="PV50" s="108"/>
      <c r="PX50" s="98"/>
      <c r="PY50" s="105"/>
      <c r="PZ50" s="105"/>
      <c r="QA50" s="234"/>
      <c r="QB50" s="108"/>
      <c r="QD50" s="98"/>
      <c r="QE50" s="105"/>
      <c r="QF50" s="105"/>
      <c r="QG50" s="234"/>
      <c r="QH50" s="108"/>
      <c r="QJ50" s="98"/>
      <c r="QK50" s="105"/>
      <c r="QL50" s="105"/>
      <c r="QM50" s="234"/>
      <c r="QN50" s="108"/>
      <c r="QP50" s="98"/>
      <c r="QQ50" s="105"/>
      <c r="QR50" s="105"/>
      <c r="QS50" s="234"/>
      <c r="QT50" s="108"/>
      <c r="QV50" s="98"/>
      <c r="QW50" s="105"/>
      <c r="QX50" s="105"/>
      <c r="QY50" s="234"/>
      <c r="QZ50" s="108"/>
      <c r="RB50" s="98"/>
      <c r="RC50" s="105"/>
      <c r="RD50" s="105"/>
      <c r="RE50" s="234"/>
      <c r="RF50" s="108"/>
      <c r="RH50" s="98"/>
      <c r="RI50" s="105"/>
      <c r="RJ50" s="105"/>
      <c r="RK50" s="234"/>
      <c r="RL50" s="108"/>
      <c r="RN50" s="98"/>
      <c r="RO50" s="105"/>
      <c r="RP50" s="105"/>
      <c r="RQ50" s="234"/>
      <c r="RR50" s="108"/>
      <c r="RT50" s="98"/>
      <c r="RU50" s="105"/>
      <c r="RV50" s="105"/>
      <c r="RW50" s="234"/>
      <c r="RX50" s="108"/>
      <c r="RZ50" s="98"/>
      <c r="SA50" s="105"/>
      <c r="SB50" s="105"/>
      <c r="SC50" s="234"/>
      <c r="SD50" s="108"/>
      <c r="SF50" s="98"/>
      <c r="SG50" s="105"/>
      <c r="SH50" s="105"/>
      <c r="SI50" s="234"/>
      <c r="SJ50" s="108"/>
      <c r="SL50" s="98"/>
      <c r="SM50" s="105"/>
      <c r="SN50" s="105"/>
      <c r="SO50" s="234"/>
      <c r="SP50" s="108"/>
      <c r="SR50" s="98"/>
      <c r="SS50" s="105"/>
      <c r="ST50" s="105"/>
      <c r="SU50" s="234"/>
      <c r="SV50" s="108"/>
      <c r="SX50" s="98"/>
      <c r="SY50" s="105"/>
      <c r="SZ50" s="105"/>
      <c r="TA50" s="234"/>
      <c r="TB50" s="108"/>
      <c r="TD50" s="98"/>
      <c r="TE50" s="105"/>
      <c r="TF50" s="105"/>
      <c r="TG50" s="234"/>
      <c r="TH50" s="108"/>
      <c r="TJ50" s="98" t="s">
        <v>34</v>
      </c>
      <c r="TK50" s="105">
        <v>114341674.05</v>
      </c>
      <c r="TL50" s="105">
        <v>3</v>
      </c>
      <c r="TM50" s="234"/>
      <c r="TN50" s="108">
        <f>TK50/TL4</f>
        <v>16667882.514577258</v>
      </c>
      <c r="TP50" s="98" t="s">
        <v>34</v>
      </c>
      <c r="TQ50" s="105">
        <v>150136946.83000001</v>
      </c>
      <c r="TR50" s="105">
        <v>7</v>
      </c>
      <c r="TS50" s="234">
        <v>5.84</v>
      </c>
      <c r="TT50" s="108">
        <f>TQ50/TR4</f>
        <v>21885852.307580177</v>
      </c>
      <c r="TV50" s="98" t="s">
        <v>34</v>
      </c>
      <c r="TW50" s="105">
        <v>151781883.71000001</v>
      </c>
      <c r="TX50" s="105">
        <v>17</v>
      </c>
      <c r="TY50" s="234">
        <v>6.22</v>
      </c>
      <c r="TZ50" s="108">
        <f>TW50/TX4</f>
        <v>22125639.024781343</v>
      </c>
      <c r="UB50" s="98" t="s">
        <v>36</v>
      </c>
      <c r="UC50" s="105">
        <v>153479793.24000001</v>
      </c>
      <c r="UD50" s="105">
        <v>27</v>
      </c>
      <c r="UE50" s="230">
        <v>2.72</v>
      </c>
      <c r="UF50" s="108">
        <f>UC50/UD4</f>
        <v>22373147.702623907</v>
      </c>
    </row>
    <row r="51" spans="1:553" x14ac:dyDescent="0.25">
      <c r="A51" s="128" t="s">
        <v>253</v>
      </c>
      <c r="B51" s="77" t="s">
        <v>6</v>
      </c>
      <c r="C51" s="128" t="s">
        <v>351</v>
      </c>
      <c r="D51" s="78"/>
      <c r="E51" s="85"/>
      <c r="F51" s="85"/>
      <c r="G51" s="124"/>
      <c r="H51" s="216"/>
      <c r="I51" s="80"/>
      <c r="J51" s="238"/>
      <c r="K51" s="231"/>
      <c r="L51" s="231"/>
      <c r="M51" s="218"/>
      <c r="N51" s="84"/>
      <c r="O51" s="123"/>
      <c r="P51" s="123"/>
      <c r="Q51" s="85"/>
      <c r="R51" s="86"/>
      <c r="S51" s="89"/>
      <c r="T51" s="88"/>
      <c r="U51" s="94"/>
      <c r="V51" s="97"/>
      <c r="W51" s="86"/>
      <c r="X51" s="89"/>
      <c r="Y51" s="88"/>
      <c r="Z51" s="88"/>
      <c r="AA51" s="93"/>
      <c r="AB51" s="86"/>
      <c r="AC51" s="89"/>
      <c r="AD51" s="88"/>
      <c r="AE51" s="88"/>
      <c r="AF51" s="93"/>
      <c r="AG51" s="86"/>
      <c r="AH51" s="133"/>
      <c r="AI51" s="88"/>
      <c r="AJ51" s="88"/>
      <c r="AK51" s="220"/>
      <c r="AL51" s="86"/>
      <c r="AM51" s="89"/>
      <c r="AN51" s="88"/>
      <c r="AO51" s="88"/>
      <c r="AP51" s="91"/>
      <c r="AQ51" s="93"/>
      <c r="AR51" s="88"/>
      <c r="AS51" s="89"/>
      <c r="AT51" s="88"/>
      <c r="AU51" s="94"/>
      <c r="AV51" s="221"/>
      <c r="AW51" s="97"/>
      <c r="AX51" s="89"/>
      <c r="AY51" s="88"/>
      <c r="AZ51" s="88"/>
      <c r="BA51" s="94"/>
      <c r="BB51" s="220"/>
      <c r="BC51" s="89"/>
      <c r="BD51" s="88"/>
      <c r="BE51" s="94"/>
      <c r="BF51" s="113"/>
      <c r="BG51" s="97"/>
      <c r="BH51" s="98"/>
      <c r="BI51" s="99"/>
      <c r="BJ51" s="99"/>
      <c r="BK51" s="100"/>
      <c r="BL51" s="223"/>
      <c r="BM51" s="224"/>
      <c r="BN51" s="99"/>
      <c r="BO51" s="99"/>
      <c r="BP51" s="106"/>
      <c r="BQ51" s="104"/>
      <c r="BR51" s="224"/>
      <c r="BS51" s="99"/>
      <c r="BT51" s="99"/>
      <c r="BU51" s="106"/>
      <c r="BV51" s="104"/>
      <c r="BW51" s="98"/>
      <c r="BX51" s="105"/>
      <c r="BY51" s="105"/>
      <c r="BZ51" s="106"/>
      <c r="CA51" s="104"/>
      <c r="CB51" s="98"/>
      <c r="CC51" s="99"/>
      <c r="CD51" s="99"/>
      <c r="CE51" s="106"/>
      <c r="CF51" s="104"/>
      <c r="CG51" s="98"/>
      <c r="CH51" s="99"/>
      <c r="CI51" s="99"/>
      <c r="CJ51" s="106"/>
      <c r="CK51" s="105"/>
      <c r="CL51" s="98"/>
      <c r="CM51" s="105"/>
      <c r="CN51" s="105"/>
      <c r="CO51" s="106"/>
      <c r="CP51" s="104"/>
      <c r="CQ51" s="98"/>
      <c r="CR51" s="99"/>
      <c r="CS51" s="99"/>
      <c r="CT51" s="106"/>
      <c r="CU51" s="104"/>
      <c r="CW51" s="107"/>
      <c r="CZ51" s="104"/>
      <c r="DA51" s="105"/>
      <c r="DC51" s="107"/>
      <c r="DF51" s="104"/>
      <c r="DH51" s="107"/>
      <c r="DI51" s="8"/>
      <c r="DK51" s="104"/>
      <c r="DM51" s="107"/>
      <c r="DN51" s="8"/>
      <c r="DP51" s="104"/>
      <c r="DR51" s="107"/>
      <c r="DS51" s="8"/>
      <c r="DU51" s="104"/>
      <c r="DW51" s="107"/>
      <c r="DX51" s="8"/>
      <c r="DZ51" s="104"/>
      <c r="EB51" s="107"/>
      <c r="EC51" s="8"/>
      <c r="EE51" s="104"/>
      <c r="EG51" s="107"/>
      <c r="EH51" s="8"/>
      <c r="EJ51" s="104"/>
      <c r="EL51" s="107"/>
      <c r="EM51" s="8"/>
      <c r="EO51" s="104"/>
      <c r="EQ51" s="107"/>
      <c r="ER51" s="8"/>
      <c r="ET51" s="104"/>
      <c r="EV51" s="98"/>
      <c r="EW51" s="105"/>
      <c r="EX51" s="225"/>
      <c r="EY51" s="100"/>
      <c r="EZ51" s="104"/>
      <c r="FB51" s="98"/>
      <c r="FC51" s="105"/>
      <c r="FD51" s="225"/>
      <c r="FE51" s="100"/>
      <c r="FF51" s="104"/>
      <c r="FH51" s="98"/>
      <c r="FI51" s="105"/>
      <c r="FJ51" s="225"/>
      <c r="FK51" s="100"/>
      <c r="FL51" s="104"/>
      <c r="FN51" s="98"/>
      <c r="FO51" s="105"/>
      <c r="FP51" s="225"/>
      <c r="FQ51" s="100"/>
      <c r="FR51" s="104"/>
      <c r="FT51" s="98"/>
      <c r="FU51" s="105"/>
      <c r="FV51" s="225"/>
      <c r="FW51" s="226"/>
      <c r="FX51" s="104"/>
      <c r="FZ51" s="98"/>
      <c r="GA51" s="105"/>
      <c r="GB51" s="225"/>
      <c r="GC51" s="226"/>
      <c r="GD51" s="104"/>
      <c r="GF51" s="98"/>
      <c r="GG51" s="105"/>
      <c r="GH51" s="225"/>
      <c r="GI51" s="226"/>
      <c r="GJ51" s="104"/>
      <c r="GL51" s="98"/>
      <c r="GM51" s="105"/>
      <c r="GN51" s="225"/>
      <c r="GO51" s="226"/>
      <c r="GP51" s="104"/>
      <c r="GR51" s="98"/>
      <c r="GS51" s="105"/>
      <c r="GT51" s="225"/>
      <c r="GU51" s="226"/>
      <c r="GV51" s="104"/>
      <c r="GX51" s="98"/>
      <c r="GY51" s="105"/>
      <c r="GZ51" s="225"/>
      <c r="HA51" s="226"/>
      <c r="HB51" s="108"/>
      <c r="HD51" s="98"/>
      <c r="HE51" s="105"/>
      <c r="HF51" s="225"/>
      <c r="HG51" s="226"/>
      <c r="HH51" s="108"/>
      <c r="HJ51" s="98"/>
      <c r="HK51" s="105"/>
      <c r="HL51" s="225"/>
      <c r="HM51" s="226"/>
      <c r="HN51" s="108"/>
      <c r="HP51" s="98"/>
      <c r="HQ51" s="105"/>
      <c r="HR51" s="225"/>
      <c r="HS51" s="226"/>
      <c r="HT51" s="108"/>
      <c r="HV51" s="98"/>
      <c r="HW51" s="105"/>
      <c r="HX51" s="225"/>
      <c r="HY51" s="226"/>
      <c r="HZ51" s="108"/>
      <c r="IB51" s="98"/>
      <c r="IC51" s="105"/>
      <c r="ID51" s="225"/>
      <c r="IE51" s="226"/>
      <c r="IF51" s="108"/>
      <c r="IH51" s="98"/>
      <c r="II51" s="105"/>
      <c r="IJ51" s="225"/>
      <c r="IK51" s="226"/>
      <c r="IL51" s="108"/>
      <c r="IN51" s="98"/>
      <c r="IO51" s="105"/>
      <c r="IP51" s="225"/>
      <c r="IQ51" s="226"/>
      <c r="IR51" s="108"/>
      <c r="IT51" s="98"/>
      <c r="IU51" s="105"/>
      <c r="IV51" s="225"/>
      <c r="IW51" s="226"/>
      <c r="IX51" s="108"/>
      <c r="IZ51" s="98"/>
      <c r="JA51" s="105"/>
      <c r="JB51" s="225"/>
      <c r="JC51" s="226"/>
      <c r="JD51" s="108"/>
      <c r="JF51" s="98"/>
      <c r="JG51" s="105"/>
      <c r="JH51" s="225"/>
      <c r="JI51" s="226"/>
      <c r="JJ51" s="108"/>
      <c r="JL51" s="98"/>
      <c r="JM51" s="105"/>
      <c r="JN51" s="225"/>
      <c r="JO51" s="226"/>
      <c r="JP51" s="108"/>
      <c r="JR51" s="98"/>
      <c r="JS51" s="105"/>
      <c r="JT51" s="225"/>
      <c r="JU51" s="226"/>
      <c r="JV51" s="108"/>
      <c r="JX51" s="98"/>
      <c r="JY51" s="105"/>
      <c r="JZ51" s="225"/>
      <c r="KA51" s="226"/>
      <c r="KB51" s="108"/>
      <c r="KD51" s="98"/>
      <c r="KE51" s="105"/>
      <c r="KF51" s="225"/>
      <c r="KG51" s="226"/>
      <c r="KH51" s="108"/>
      <c r="KJ51" s="98"/>
      <c r="KK51" s="105"/>
      <c r="KL51" s="225"/>
      <c r="KM51" s="226"/>
      <c r="KN51" s="108"/>
      <c r="KP51" s="98"/>
      <c r="KQ51" s="105"/>
      <c r="KR51" s="225"/>
      <c r="KS51" s="226"/>
      <c r="KT51" s="108"/>
      <c r="KV51" s="98"/>
      <c r="KW51" s="105"/>
      <c r="KX51" s="225"/>
      <c r="KY51" s="226"/>
      <c r="KZ51" s="127"/>
      <c r="LB51" s="98"/>
      <c r="LC51" s="105"/>
      <c r="LD51" s="225"/>
      <c r="LE51" s="226"/>
      <c r="LF51" s="108"/>
      <c r="LH51" s="98"/>
      <c r="LI51" s="105"/>
      <c r="LJ51" s="225"/>
      <c r="LK51" s="226"/>
      <c r="LL51" s="108"/>
      <c r="LN51" s="98"/>
      <c r="LO51" s="105"/>
      <c r="LP51" s="225"/>
      <c r="LQ51" s="226"/>
      <c r="LR51" s="108"/>
      <c r="LT51" s="98"/>
      <c r="LU51" s="105"/>
      <c r="LV51" s="225"/>
      <c r="LW51" s="226"/>
      <c r="LX51" s="108"/>
      <c r="LZ51" s="98"/>
      <c r="MA51" s="105"/>
      <c r="MB51" s="225"/>
      <c r="MC51" s="226"/>
      <c r="MD51" s="108"/>
      <c r="MF51" s="98"/>
      <c r="MG51" s="105"/>
      <c r="MH51" s="225"/>
      <c r="MI51" s="226"/>
      <c r="MJ51" s="108"/>
      <c r="ML51" s="98"/>
      <c r="MM51" s="105"/>
      <c r="MN51" s="225"/>
      <c r="MO51" s="226"/>
      <c r="MP51" s="108"/>
      <c r="MR51" s="98"/>
      <c r="MS51" s="105"/>
      <c r="MT51" s="225"/>
      <c r="MU51" s="226"/>
      <c r="MV51" s="108"/>
      <c r="MX51" s="98"/>
      <c r="MY51" s="105"/>
      <c r="MZ51" s="225"/>
      <c r="NA51" s="226"/>
      <c r="NB51" s="108"/>
      <c r="ND51" s="98"/>
      <c r="NE51" s="105"/>
      <c r="NF51" s="225"/>
      <c r="NG51" s="226"/>
      <c r="NH51" s="108"/>
      <c r="NJ51" s="98"/>
      <c r="NK51" s="105"/>
      <c r="NL51" s="225"/>
      <c r="NM51" s="234"/>
      <c r="NN51" s="108"/>
      <c r="NP51" s="98"/>
      <c r="NQ51" s="105"/>
      <c r="NR51" s="225"/>
      <c r="NS51" s="234"/>
      <c r="NT51" s="108"/>
      <c r="NV51" s="98"/>
      <c r="NW51" s="105"/>
      <c r="NX51" s="105"/>
      <c r="NY51" s="234"/>
      <c r="NZ51" s="108"/>
      <c r="OB51" s="98"/>
      <c r="OC51" s="105"/>
      <c r="OD51" s="105"/>
      <c r="OE51" s="234"/>
      <c r="OF51" s="108"/>
      <c r="OH51" s="98"/>
      <c r="OI51" s="105"/>
      <c r="OJ51" s="105"/>
      <c r="OK51" s="234"/>
      <c r="OL51" s="108"/>
      <c r="ON51" s="98"/>
      <c r="OO51" s="105"/>
      <c r="OP51" s="105"/>
      <c r="OQ51" s="234"/>
      <c r="OR51" s="108"/>
      <c r="OT51" s="98"/>
      <c r="OU51" s="105"/>
      <c r="OV51" s="105"/>
      <c r="OW51" s="234"/>
      <c r="OX51" s="108"/>
      <c r="OZ51" s="98"/>
      <c r="PA51" s="105"/>
      <c r="PB51" s="105"/>
      <c r="PC51" s="234"/>
      <c r="PD51" s="108"/>
      <c r="PF51" s="98"/>
      <c r="PG51" s="105"/>
      <c r="PH51" s="105"/>
      <c r="PI51" s="234"/>
      <c r="PJ51" s="108"/>
      <c r="PL51" s="98"/>
      <c r="PM51" s="105"/>
      <c r="PN51" s="105"/>
      <c r="PO51" s="234"/>
      <c r="PP51" s="108"/>
      <c r="PR51" s="98"/>
      <c r="PS51" s="105"/>
      <c r="PT51" s="105"/>
      <c r="PU51" s="234"/>
      <c r="PV51" s="108"/>
      <c r="PX51" s="98"/>
      <c r="PY51" s="105"/>
      <c r="PZ51" s="105"/>
      <c r="QA51" s="234"/>
      <c r="QB51" s="108"/>
      <c r="QD51" s="98"/>
      <c r="QE51" s="105"/>
      <c r="QF51" s="105"/>
      <c r="QG51" s="234"/>
      <c r="QH51" s="108"/>
      <c r="QJ51" s="98"/>
      <c r="QK51" s="105"/>
      <c r="QL51" s="105"/>
      <c r="QM51" s="234"/>
      <c r="QN51" s="108"/>
      <c r="QP51" s="98" t="s">
        <v>34</v>
      </c>
      <c r="QQ51" s="105">
        <v>7013882</v>
      </c>
      <c r="QR51" s="105">
        <v>2</v>
      </c>
      <c r="QS51" s="234"/>
      <c r="QT51" s="108">
        <f>QQ51/QR4</f>
        <v>1022431.7784256559</v>
      </c>
      <c r="QV51" s="98" t="s">
        <v>34</v>
      </c>
      <c r="QW51" s="105">
        <v>13707202</v>
      </c>
      <c r="QX51" s="105">
        <v>82</v>
      </c>
      <c r="QY51" s="234">
        <v>19.07</v>
      </c>
      <c r="QZ51" s="108">
        <f>QW51/QX4</f>
        <v>1998134.4023323613</v>
      </c>
      <c r="RB51" s="98" t="s">
        <v>34</v>
      </c>
      <c r="RC51" s="105">
        <v>20477575</v>
      </c>
      <c r="RD51" s="105">
        <v>244</v>
      </c>
      <c r="RE51" s="234">
        <v>4.13</v>
      </c>
      <c r="RF51" s="108">
        <f>RC51/RD4</f>
        <v>2985069.2419825071</v>
      </c>
      <c r="RH51" s="98" t="s">
        <v>34</v>
      </c>
      <c r="RI51" s="105">
        <v>29075655</v>
      </c>
      <c r="RJ51" s="105">
        <v>397</v>
      </c>
      <c r="RK51" s="234">
        <v>4.8899999999999997</v>
      </c>
      <c r="RL51" s="108">
        <f>RI51/RJ4</f>
        <v>4238433.6734693879</v>
      </c>
      <c r="RN51" s="98" t="s">
        <v>34</v>
      </c>
      <c r="RO51" s="105">
        <v>53409147</v>
      </c>
      <c r="RP51" s="105">
        <v>578</v>
      </c>
      <c r="RQ51" s="234">
        <v>4.78</v>
      </c>
      <c r="RR51" s="108">
        <f>RO51/RP4</f>
        <v>7785589.9416909618</v>
      </c>
      <c r="RT51" s="98" t="s">
        <v>34</v>
      </c>
      <c r="RU51" s="105">
        <v>75460070</v>
      </c>
      <c r="RV51" s="105">
        <v>799</v>
      </c>
      <c r="RW51" s="234">
        <v>4.42</v>
      </c>
      <c r="RX51" s="108">
        <f>RU51/RV4</f>
        <v>11000010.204081632</v>
      </c>
      <c r="RZ51" s="98" t="s">
        <v>34</v>
      </c>
      <c r="SA51" s="105">
        <v>88455419</v>
      </c>
      <c r="SB51" s="105">
        <v>996</v>
      </c>
      <c r="SC51" s="234">
        <v>5.8</v>
      </c>
      <c r="SD51" s="108">
        <f>SA51/SB4</f>
        <v>12894375.947521865</v>
      </c>
      <c r="SF51" s="98" t="s">
        <v>34</v>
      </c>
      <c r="SG51" s="105">
        <v>116234350</v>
      </c>
      <c r="SH51" s="105">
        <v>1229</v>
      </c>
      <c r="SI51" s="234">
        <v>3.35</v>
      </c>
      <c r="SJ51" s="108">
        <f>SG51/SH4</f>
        <v>16943782.798833817</v>
      </c>
      <c r="SL51" s="98" t="s">
        <v>34</v>
      </c>
      <c r="SM51" s="105">
        <v>125830822</v>
      </c>
      <c r="SN51" s="105">
        <v>1369</v>
      </c>
      <c r="SO51" s="234">
        <v>3.63</v>
      </c>
      <c r="SP51" s="108">
        <f>SM51/SN4</f>
        <v>18342685.422740523</v>
      </c>
      <c r="SR51" s="98" t="s">
        <v>34</v>
      </c>
      <c r="SS51" s="105">
        <v>141350787</v>
      </c>
      <c r="ST51" s="105">
        <v>1517</v>
      </c>
      <c r="SU51" s="234">
        <v>3.59</v>
      </c>
      <c r="SV51" s="108">
        <f>SS51/ST4</f>
        <v>20605070.991253644</v>
      </c>
      <c r="SX51" s="98" t="s">
        <v>34</v>
      </c>
      <c r="SY51" s="105">
        <v>148380278</v>
      </c>
      <c r="SZ51" s="105">
        <v>1604</v>
      </c>
      <c r="TA51" s="234">
        <v>2.79</v>
      </c>
      <c r="TB51" s="108">
        <f>SY51/SZ4</f>
        <v>21629778.134110786</v>
      </c>
      <c r="TD51" s="98" t="s">
        <v>34</v>
      </c>
      <c r="TE51" s="105">
        <v>176279785.31999999</v>
      </c>
      <c r="TF51" s="105">
        <v>1686</v>
      </c>
      <c r="TG51" s="234">
        <v>3.72</v>
      </c>
      <c r="TH51" s="108">
        <f>TE51/TF4</f>
        <v>25696761.70845481</v>
      </c>
      <c r="TJ51" s="98" t="s">
        <v>36</v>
      </c>
      <c r="TK51" s="105">
        <v>169438601.84999999</v>
      </c>
      <c r="TL51" s="105">
        <v>1773</v>
      </c>
      <c r="TM51" s="234">
        <v>5.46</v>
      </c>
      <c r="TN51" s="108">
        <f>TK51/TL4</f>
        <v>24699504.642857142</v>
      </c>
      <c r="TP51" s="98" t="s">
        <v>36</v>
      </c>
      <c r="TQ51" s="105">
        <v>177630059.22</v>
      </c>
      <c r="TR51" s="105">
        <v>1836</v>
      </c>
      <c r="TS51" s="234">
        <v>3.6</v>
      </c>
      <c r="TT51" s="108">
        <f>TQ51/TR4</f>
        <v>25893594.638483964</v>
      </c>
      <c r="TV51" s="98" t="s">
        <v>36</v>
      </c>
      <c r="TW51" s="105">
        <v>181762086.44999999</v>
      </c>
      <c r="TX51" s="105">
        <v>1939</v>
      </c>
      <c r="TY51" s="234">
        <v>2.88</v>
      </c>
      <c r="TZ51" s="108">
        <f>TW51/TX4</f>
        <v>26495930.969387751</v>
      </c>
      <c r="UB51" s="98" t="s">
        <v>36</v>
      </c>
      <c r="UC51" s="105">
        <v>192813430.03999999</v>
      </c>
      <c r="UD51" s="105">
        <v>2006</v>
      </c>
      <c r="UE51" s="230">
        <v>2.4500000000000002</v>
      </c>
      <c r="UF51" s="108">
        <f>UC51/UD4</f>
        <v>28106913.999999996</v>
      </c>
    </row>
    <row r="52" spans="1:553" x14ac:dyDescent="0.25">
      <c r="A52" s="128" t="s">
        <v>253</v>
      </c>
      <c r="B52" s="77" t="s">
        <v>13</v>
      </c>
      <c r="C52" s="128" t="s">
        <v>383</v>
      </c>
      <c r="D52" s="78"/>
      <c r="E52" s="85"/>
      <c r="F52" s="85"/>
      <c r="G52" s="124"/>
      <c r="H52" s="216"/>
      <c r="I52" s="80"/>
      <c r="J52" s="238"/>
      <c r="K52" s="231"/>
      <c r="L52" s="231"/>
      <c r="M52" s="218"/>
      <c r="N52" s="84"/>
      <c r="O52" s="123"/>
      <c r="P52" s="123"/>
      <c r="Q52" s="85"/>
      <c r="R52" s="86"/>
      <c r="S52" s="89"/>
      <c r="T52" s="88"/>
      <c r="U52" s="94"/>
      <c r="V52" s="97"/>
      <c r="W52" s="86"/>
      <c r="X52" s="89"/>
      <c r="Y52" s="88"/>
      <c r="Z52" s="88"/>
      <c r="AA52" s="93"/>
      <c r="AB52" s="86"/>
      <c r="AC52" s="89"/>
      <c r="AD52" s="88"/>
      <c r="AE52" s="88"/>
      <c r="AF52" s="93"/>
      <c r="AG52" s="86"/>
      <c r="AH52" s="133"/>
      <c r="AI52" s="88"/>
      <c r="AJ52" s="88"/>
      <c r="AK52" s="220"/>
      <c r="AL52" s="86"/>
      <c r="AM52" s="89"/>
      <c r="AN52" s="88"/>
      <c r="AO52" s="88"/>
      <c r="AP52" s="91"/>
      <c r="AQ52" s="93"/>
      <c r="AR52" s="88"/>
      <c r="AS52" s="89"/>
      <c r="AT52" s="88"/>
      <c r="AU52" s="94"/>
      <c r="AV52" s="221"/>
      <c r="AW52" s="97"/>
      <c r="AX52" s="89"/>
      <c r="AY52" s="88"/>
      <c r="AZ52" s="88"/>
      <c r="BA52" s="94"/>
      <c r="BB52" s="220"/>
      <c r="BC52" s="89"/>
      <c r="BD52" s="88"/>
      <c r="BE52" s="94"/>
      <c r="BF52" s="113"/>
      <c r="BG52" s="97"/>
      <c r="BH52" s="98"/>
      <c r="BI52" s="99"/>
      <c r="BJ52" s="99"/>
      <c r="BK52" s="100"/>
      <c r="BL52" s="223"/>
      <c r="BM52" s="224"/>
      <c r="BN52" s="99"/>
      <c r="BO52" s="99"/>
      <c r="BP52" s="106"/>
      <c r="BQ52" s="104"/>
      <c r="BR52" s="224"/>
      <c r="BS52" s="99"/>
      <c r="BT52" s="99"/>
      <c r="BU52" s="106"/>
      <c r="BV52" s="104"/>
      <c r="BW52" s="98"/>
      <c r="BX52" s="105"/>
      <c r="BY52" s="105"/>
      <c r="BZ52" s="106"/>
      <c r="CA52" s="104"/>
      <c r="CB52" s="98"/>
      <c r="CC52" s="99"/>
      <c r="CD52" s="99"/>
      <c r="CE52" s="106"/>
      <c r="CF52" s="104"/>
      <c r="CG52" s="98"/>
      <c r="CH52" s="99"/>
      <c r="CI52" s="99"/>
      <c r="CJ52" s="106"/>
      <c r="CK52" s="105"/>
      <c r="CL52" s="98"/>
      <c r="CM52" s="105"/>
      <c r="CN52" s="105"/>
      <c r="CO52" s="106"/>
      <c r="CP52" s="104"/>
      <c r="CQ52" s="98"/>
      <c r="CR52" s="99"/>
      <c r="CS52" s="99"/>
      <c r="CT52" s="106"/>
      <c r="CU52" s="104"/>
      <c r="CW52" s="107"/>
      <c r="CZ52" s="104"/>
      <c r="DA52" s="105"/>
      <c r="DC52" s="107"/>
      <c r="DF52" s="104"/>
      <c r="DH52" s="107"/>
      <c r="DI52" s="8"/>
      <c r="DK52" s="104"/>
      <c r="DM52" s="107"/>
      <c r="DN52" s="8"/>
      <c r="DP52" s="104"/>
      <c r="DR52" s="107"/>
      <c r="DS52" s="8"/>
      <c r="DU52" s="104"/>
      <c r="DW52" s="107"/>
      <c r="DX52" s="8"/>
      <c r="DZ52" s="104"/>
      <c r="EB52" s="107"/>
      <c r="EC52" s="8"/>
      <c r="EE52" s="104"/>
      <c r="EG52" s="107"/>
      <c r="EH52" s="8"/>
      <c r="EJ52" s="104"/>
      <c r="EL52" s="107"/>
      <c r="EM52" s="8"/>
      <c r="EO52" s="104"/>
      <c r="EQ52" s="107"/>
      <c r="ER52" s="8"/>
      <c r="ET52" s="104"/>
      <c r="EV52" s="98"/>
      <c r="EW52" s="105"/>
      <c r="EX52" s="225"/>
      <c r="EY52" s="100"/>
      <c r="EZ52" s="104"/>
      <c r="FB52" s="98"/>
      <c r="FC52" s="105"/>
      <c r="FD52" s="225"/>
      <c r="FE52" s="100"/>
      <c r="FF52" s="104"/>
      <c r="FH52" s="98"/>
      <c r="FI52" s="105"/>
      <c r="FJ52" s="225"/>
      <c r="FK52" s="100"/>
      <c r="FL52" s="104"/>
      <c r="FN52" s="98"/>
      <c r="FO52" s="105"/>
      <c r="FP52" s="225"/>
      <c r="FQ52" s="100"/>
      <c r="FR52" s="104"/>
      <c r="FT52" s="98"/>
      <c r="FU52" s="105"/>
      <c r="FV52" s="225"/>
      <c r="FW52" s="226"/>
      <c r="FX52" s="104"/>
      <c r="FZ52" s="98"/>
      <c r="GA52" s="105"/>
      <c r="GB52" s="225"/>
      <c r="GC52" s="226"/>
      <c r="GD52" s="104"/>
      <c r="GF52" s="98"/>
      <c r="GG52" s="105"/>
      <c r="GH52" s="225"/>
      <c r="GI52" s="226"/>
      <c r="GJ52" s="104"/>
      <c r="GL52" s="98"/>
      <c r="GM52" s="105"/>
      <c r="GN52" s="225"/>
      <c r="GO52" s="226"/>
      <c r="GP52" s="104"/>
      <c r="GR52" s="98"/>
      <c r="GS52" s="105"/>
      <c r="GT52" s="225"/>
      <c r="GU52" s="226"/>
      <c r="GV52" s="104"/>
      <c r="GX52" s="98"/>
      <c r="GY52" s="105"/>
      <c r="GZ52" s="225"/>
      <c r="HA52" s="226"/>
      <c r="HB52" s="108"/>
      <c r="HD52" s="98"/>
      <c r="HE52" s="105"/>
      <c r="HF52" s="225"/>
      <c r="HG52" s="226"/>
      <c r="HH52" s="108"/>
      <c r="HJ52" s="98"/>
      <c r="HK52" s="105"/>
      <c r="HL52" s="225"/>
      <c r="HM52" s="226"/>
      <c r="HN52" s="108"/>
      <c r="HP52" s="98"/>
      <c r="HQ52" s="105"/>
      <c r="HR52" s="225"/>
      <c r="HS52" s="226"/>
      <c r="HT52" s="108"/>
      <c r="HV52" s="98"/>
      <c r="HW52" s="105"/>
      <c r="HX52" s="225"/>
      <c r="HY52" s="226"/>
      <c r="HZ52" s="108"/>
      <c r="IB52" s="98"/>
      <c r="IC52" s="105"/>
      <c r="ID52" s="225"/>
      <c r="IE52" s="226"/>
      <c r="IF52" s="108"/>
      <c r="IH52" s="98"/>
      <c r="II52" s="105"/>
      <c r="IJ52" s="225"/>
      <c r="IK52" s="226"/>
      <c r="IL52" s="108"/>
      <c r="IN52" s="98"/>
      <c r="IO52" s="105"/>
      <c r="IP52" s="225"/>
      <c r="IQ52" s="226"/>
      <c r="IR52" s="108"/>
      <c r="IT52" s="98"/>
      <c r="IU52" s="105"/>
      <c r="IV52" s="225"/>
      <c r="IW52" s="226"/>
      <c r="IX52" s="108"/>
      <c r="IZ52" s="98"/>
      <c r="JA52" s="105"/>
      <c r="JB52" s="225"/>
      <c r="JC52" s="226"/>
      <c r="JD52" s="108"/>
      <c r="JF52" s="98"/>
      <c r="JG52" s="105"/>
      <c r="JH52" s="225"/>
      <c r="JI52" s="226"/>
      <c r="JJ52" s="108"/>
      <c r="JL52" s="98"/>
      <c r="JM52" s="105"/>
      <c r="JN52" s="225"/>
      <c r="JO52" s="226"/>
      <c r="JP52" s="108"/>
      <c r="JR52" s="98"/>
      <c r="JS52" s="105"/>
      <c r="JT52" s="225"/>
      <c r="JU52" s="226"/>
      <c r="JV52" s="108"/>
      <c r="JX52" s="98"/>
      <c r="JY52" s="105"/>
      <c r="JZ52" s="225"/>
      <c r="KA52" s="226"/>
      <c r="KB52" s="108"/>
      <c r="KD52" s="98"/>
      <c r="KE52" s="105"/>
      <c r="KF52" s="225"/>
      <c r="KG52" s="226"/>
      <c r="KH52" s="108"/>
      <c r="KJ52" s="98"/>
      <c r="KK52" s="105"/>
      <c r="KL52" s="225"/>
      <c r="KM52" s="226"/>
      <c r="KN52" s="108"/>
      <c r="KP52" s="98"/>
      <c r="KQ52" s="105"/>
      <c r="KR52" s="225"/>
      <c r="KS52" s="226"/>
      <c r="KT52" s="108"/>
      <c r="KV52" s="98"/>
      <c r="KW52" s="105"/>
      <c r="KX52" s="225"/>
      <c r="KY52" s="226"/>
      <c r="KZ52" s="127"/>
      <c r="LB52" s="98"/>
      <c r="LC52" s="105"/>
      <c r="LD52" s="225"/>
      <c r="LE52" s="226"/>
      <c r="LF52" s="108"/>
      <c r="LH52" s="98"/>
      <c r="LI52" s="105"/>
      <c r="LJ52" s="225"/>
      <c r="LK52" s="226"/>
      <c r="LL52" s="108"/>
      <c r="LN52" s="98"/>
      <c r="LO52" s="105"/>
      <c r="LP52" s="225"/>
      <c r="LQ52" s="226"/>
      <c r="LR52" s="108"/>
      <c r="LT52" s="98"/>
      <c r="LU52" s="105"/>
      <c r="LV52" s="225"/>
      <c r="LW52" s="226"/>
      <c r="LX52" s="108"/>
      <c r="LZ52" s="98"/>
      <c r="MA52" s="105"/>
      <c r="MB52" s="225"/>
      <c r="MC52" s="226"/>
      <c r="MD52" s="108"/>
      <c r="MF52" s="98"/>
      <c r="MG52" s="105"/>
      <c r="MH52" s="225"/>
      <c r="MI52" s="226"/>
      <c r="MJ52" s="108"/>
      <c r="ML52" s="98"/>
      <c r="MM52" s="105"/>
      <c r="MN52" s="225"/>
      <c r="MO52" s="226"/>
      <c r="MP52" s="108"/>
      <c r="MR52" s="98"/>
      <c r="MS52" s="105"/>
      <c r="MT52" s="225"/>
      <c r="MU52" s="226"/>
      <c r="MV52" s="108"/>
      <c r="MX52" s="98"/>
      <c r="MY52" s="105"/>
      <c r="MZ52" s="225"/>
      <c r="NA52" s="226"/>
      <c r="NB52" s="108"/>
      <c r="ND52" s="98"/>
      <c r="NE52" s="105"/>
      <c r="NF52" s="225"/>
      <c r="NG52" s="226"/>
      <c r="NH52" s="108"/>
      <c r="NJ52" s="98"/>
      <c r="NK52" s="105"/>
      <c r="NL52" s="225"/>
      <c r="NM52" s="234"/>
      <c r="NN52" s="108"/>
      <c r="NP52" s="98"/>
      <c r="NQ52" s="105"/>
      <c r="NR52" s="225"/>
      <c r="NS52" s="234"/>
      <c r="NT52" s="108"/>
      <c r="NV52" s="98"/>
      <c r="NW52" s="105"/>
      <c r="NX52" s="105"/>
      <c r="NY52" s="234"/>
      <c r="NZ52" s="108"/>
      <c r="OB52" s="98"/>
      <c r="OC52" s="105"/>
      <c r="OD52" s="105"/>
      <c r="OE52" s="234"/>
      <c r="OF52" s="108"/>
      <c r="OH52" s="98"/>
      <c r="OI52" s="105"/>
      <c r="OJ52" s="105"/>
      <c r="OK52" s="234"/>
      <c r="OL52" s="108"/>
      <c r="ON52" s="98"/>
      <c r="OO52" s="105"/>
      <c r="OP52" s="105"/>
      <c r="OQ52" s="234"/>
      <c r="OR52" s="108"/>
      <c r="OT52" s="98"/>
      <c r="OU52" s="105"/>
      <c r="OV52" s="105"/>
      <c r="OW52" s="234"/>
      <c r="OX52" s="108"/>
      <c r="OZ52" s="98"/>
      <c r="PA52" s="105"/>
      <c r="PB52" s="105"/>
      <c r="PC52" s="234"/>
      <c r="PD52" s="108"/>
      <c r="PF52" s="98"/>
      <c r="PG52" s="105"/>
      <c r="PH52" s="105"/>
      <c r="PI52" s="234"/>
      <c r="PJ52" s="108"/>
      <c r="PL52" s="98"/>
      <c r="PM52" s="105"/>
      <c r="PN52" s="105"/>
      <c r="PO52" s="234"/>
      <c r="PP52" s="108"/>
      <c r="PR52" s="98"/>
      <c r="PS52" s="105"/>
      <c r="PT52" s="105"/>
      <c r="PU52" s="234"/>
      <c r="PV52" s="108"/>
      <c r="PX52" s="98"/>
      <c r="PY52" s="105"/>
      <c r="PZ52" s="105"/>
      <c r="QA52" s="234"/>
      <c r="QB52" s="108"/>
      <c r="QD52" s="98"/>
      <c r="QE52" s="105"/>
      <c r="QF52" s="105"/>
      <c r="QG52" s="234"/>
      <c r="QH52" s="108"/>
      <c r="QJ52" s="98"/>
      <c r="QK52" s="105"/>
      <c r="QL52" s="105"/>
      <c r="QM52" s="234"/>
      <c r="QN52" s="108"/>
      <c r="QP52" s="98"/>
      <c r="QQ52" s="105"/>
      <c r="QR52" s="105"/>
      <c r="QS52" s="234"/>
      <c r="QT52" s="108"/>
      <c r="QV52" s="98"/>
      <c r="QW52" s="105"/>
      <c r="QX52" s="105"/>
      <c r="QY52" s="234"/>
      <c r="QZ52" s="108"/>
      <c r="RB52" s="98"/>
      <c r="RC52" s="105"/>
      <c r="RD52" s="105"/>
      <c r="RE52" s="234"/>
      <c r="RF52" s="108"/>
      <c r="RH52" s="98"/>
      <c r="RI52" s="105"/>
      <c r="RJ52" s="105"/>
      <c r="RK52" s="234"/>
      <c r="RL52" s="108"/>
      <c r="RN52" s="98"/>
      <c r="RO52" s="105"/>
      <c r="RP52" s="105"/>
      <c r="RQ52" s="234"/>
      <c r="RR52" s="108"/>
      <c r="RT52" s="98"/>
      <c r="RU52" s="105"/>
      <c r="RV52" s="105"/>
      <c r="RW52" s="234"/>
      <c r="RX52" s="108"/>
      <c r="RZ52" s="98"/>
      <c r="SA52" s="105"/>
      <c r="SB52" s="105"/>
      <c r="SC52" s="234"/>
      <c r="SD52" s="108"/>
      <c r="SF52" s="98"/>
      <c r="SG52" s="105"/>
      <c r="SH52" s="105"/>
      <c r="SI52" s="234"/>
      <c r="SJ52" s="108"/>
      <c r="SL52" s="98"/>
      <c r="SM52" s="105"/>
      <c r="SN52" s="105"/>
      <c r="SO52" s="234"/>
      <c r="SP52" s="108"/>
      <c r="SR52" s="98"/>
      <c r="SS52" s="105"/>
      <c r="ST52" s="105"/>
      <c r="SU52" s="234"/>
      <c r="SV52" s="108"/>
      <c r="SX52" s="98"/>
      <c r="SY52" s="105"/>
      <c r="SZ52" s="105"/>
      <c r="TA52" s="234"/>
      <c r="TB52" s="108"/>
      <c r="TD52" s="98"/>
      <c r="TE52" s="105"/>
      <c r="TF52" s="105"/>
      <c r="TG52" s="234"/>
      <c r="TH52" s="108"/>
      <c r="TJ52" s="98" t="s">
        <v>33</v>
      </c>
      <c r="TK52" s="105">
        <v>6999922.2000000002</v>
      </c>
      <c r="TL52" s="105">
        <v>2</v>
      </c>
      <c r="TM52" s="234"/>
      <c r="TN52" s="108">
        <f>TK52/TL4</f>
        <v>1020396.8221574344</v>
      </c>
      <c r="TP52" s="98" t="s">
        <v>33</v>
      </c>
      <c r="TQ52" s="105">
        <v>10012952.76</v>
      </c>
      <c r="TR52" s="105">
        <v>3</v>
      </c>
      <c r="TS52" s="234">
        <v>1.97</v>
      </c>
      <c r="TT52" s="108">
        <f>TQ52/TR4</f>
        <v>1459614.1049562681</v>
      </c>
      <c r="TV52" s="98" t="s">
        <v>33</v>
      </c>
      <c r="TW52" s="105">
        <v>10030535.380000001</v>
      </c>
      <c r="TX52" s="105">
        <v>3</v>
      </c>
      <c r="TY52" s="234">
        <v>2.0699999999999998</v>
      </c>
      <c r="TZ52" s="108">
        <f>TW52/TX4</f>
        <v>1462177.16909621</v>
      </c>
      <c r="UB52" s="98" t="s">
        <v>33</v>
      </c>
      <c r="UC52" s="105">
        <v>10252979.74</v>
      </c>
      <c r="UD52" s="105">
        <v>3</v>
      </c>
      <c r="UE52" s="230">
        <v>8.6300000000000008</v>
      </c>
      <c r="UF52" s="108">
        <f>UC52/UD4</f>
        <v>1494603.4606413995</v>
      </c>
    </row>
    <row r="53" spans="1:553" x14ac:dyDescent="0.25">
      <c r="A53" s="134"/>
      <c r="B53" s="135" t="s">
        <v>17</v>
      </c>
      <c r="C53" s="239"/>
      <c r="D53" s="240"/>
      <c r="E53" s="176">
        <f>SUM(E33:E47)</f>
        <v>989126317</v>
      </c>
      <c r="F53" s="176">
        <f>SUM(F33:F47)</f>
        <v>11422</v>
      </c>
      <c r="G53" s="177"/>
      <c r="H53" s="241">
        <f>SUM(H33:H47)</f>
        <v>141911953.65853655</v>
      </c>
      <c r="I53" s="242"/>
      <c r="J53" s="180">
        <f>SUM(J33:J47)</f>
        <v>2011352263</v>
      </c>
      <c r="K53" s="180">
        <f>SUM(K33:K47)</f>
        <v>17630</v>
      </c>
      <c r="L53" s="181"/>
      <c r="M53" s="144">
        <f>SUM(M33:M47)</f>
        <v>288572778.04878056</v>
      </c>
      <c r="N53" s="145"/>
      <c r="O53" s="176">
        <f>SUM(O33:O47)</f>
        <v>2023872193</v>
      </c>
      <c r="P53" s="176">
        <f>SUM(P33:P47)</f>
        <v>18248</v>
      </c>
      <c r="Q53" s="147">
        <f>SUM(Q33:Q47)</f>
        <v>290369037.73314202</v>
      </c>
      <c r="R53" s="148"/>
      <c r="S53" s="243"/>
      <c r="T53" s="150">
        <f>SUM(T33:T47)</f>
        <v>1951243308</v>
      </c>
      <c r="U53" s="150">
        <f>SUM(U33:U47)</f>
        <v>18320</v>
      </c>
      <c r="V53" s="154">
        <f>SUM(V33:V47)</f>
        <v>279948824.67718798</v>
      </c>
      <c r="W53" s="148"/>
      <c r="X53" s="149"/>
      <c r="Y53" s="150">
        <f>SUM(Y33:Y47)</f>
        <v>1841377618</v>
      </c>
      <c r="Z53" s="150">
        <f>SUM(Z33:Z47)</f>
        <v>18190</v>
      </c>
      <c r="AA53" s="151">
        <f>SUM(AA33:AA47)</f>
        <v>264186171.87948349</v>
      </c>
      <c r="AB53" s="148"/>
      <c r="AC53" s="149"/>
      <c r="AD53" s="150">
        <f>SUM(AD33:AD47)</f>
        <v>1791339999</v>
      </c>
      <c r="AE53" s="150">
        <f>SUM(AE33:AE47)</f>
        <v>18355</v>
      </c>
      <c r="AF53" s="151">
        <f>SUM(AF33:AF47)</f>
        <v>258118155.47550431</v>
      </c>
      <c r="AG53" s="148"/>
      <c r="AH53" s="153"/>
      <c r="AI53" s="150">
        <f>SUM(AI33:AI47)</f>
        <v>1794573115</v>
      </c>
      <c r="AJ53" s="150">
        <f>SUM(AJ33:AJ47)</f>
        <v>18372</v>
      </c>
      <c r="AK53" s="154">
        <f>SUM(AK33:AK47)</f>
        <v>258211958.99280575</v>
      </c>
      <c r="AL53" s="148"/>
      <c r="AM53" s="149"/>
      <c r="AN53" s="150">
        <f>SUM(AN33:AN47)</f>
        <v>1778322965</v>
      </c>
      <c r="AO53" s="150">
        <f>SUM(AO33:AO47)</f>
        <v>18423</v>
      </c>
      <c r="AP53" s="244"/>
      <c r="AQ53" s="151">
        <f>SUM(AQ33:AQ47)</f>
        <v>256242502.16138327</v>
      </c>
      <c r="AR53" s="156"/>
      <c r="AS53" s="149"/>
      <c r="AT53" s="150">
        <f>SUM(AT33:AT47)</f>
        <v>1857406493</v>
      </c>
      <c r="AU53" s="150">
        <f>SUM(AU33:AU47)</f>
        <v>20020</v>
      </c>
      <c r="AV53" s="157"/>
      <c r="AW53" s="154">
        <f>SUM(AW33:AW47)</f>
        <v>267637823.19884723</v>
      </c>
      <c r="AX53" s="149"/>
      <c r="AY53" s="159">
        <f>SUM(AY33:AY47)</f>
        <v>1855923128</v>
      </c>
      <c r="AZ53" s="159">
        <f>SUM(AZ33:AZ47)</f>
        <v>20072</v>
      </c>
      <c r="BA53" s="158">
        <v>0.64</v>
      </c>
      <c r="BB53" s="245">
        <f>SUM(BB33:BB47)</f>
        <v>268196983.81502894</v>
      </c>
      <c r="BC53" s="149"/>
      <c r="BD53" s="159">
        <f>SUM(BD33:BD47)</f>
        <v>1856488668.6500001</v>
      </c>
      <c r="BE53" s="159">
        <f>SUM(BE33:BE47)</f>
        <v>18620</v>
      </c>
      <c r="BF53" s="160"/>
      <c r="BG53" s="154">
        <f>SUM(BG33:BG47)</f>
        <v>269056328.78985506</v>
      </c>
      <c r="BH53" s="161"/>
      <c r="BI53" s="166">
        <f>SUM(BI33:BI47)</f>
        <v>1837291917.9300001</v>
      </c>
      <c r="BJ53" s="166">
        <f>SUM(BJ33:BJ47)</f>
        <v>20132</v>
      </c>
      <c r="BK53" s="163"/>
      <c r="BL53" s="164">
        <f>SUM(BL33:BL47)</f>
        <v>266660655.72278666</v>
      </c>
      <c r="BM53" s="246"/>
      <c r="BN53" s="162">
        <f>SUM(BN33:BN47)</f>
        <v>1755809555</v>
      </c>
      <c r="BO53" s="162">
        <f>SUM(BO33:BO47)</f>
        <v>20220</v>
      </c>
      <c r="BP53" s="167"/>
      <c r="BQ53" s="164">
        <f>SUM(BQ33:BQ47)</f>
        <v>254834478.2293179</v>
      </c>
      <c r="BR53" s="246"/>
      <c r="BS53" s="162">
        <f>SUM(BS33:BS47)</f>
        <v>1754837003</v>
      </c>
      <c r="BT53" s="162">
        <f>SUM(BT33:BT47)</f>
        <v>20276</v>
      </c>
      <c r="BU53" s="167"/>
      <c r="BV53" s="164">
        <f>SUM(BV33:BV47)</f>
        <v>255063517.87790698</v>
      </c>
      <c r="BW53" s="246"/>
      <c r="BX53" s="162">
        <f>SUM(BX33:BX47)</f>
        <v>1753740466</v>
      </c>
      <c r="BY53" s="162">
        <f>SUM(BY33:BY47)</f>
        <v>20333</v>
      </c>
      <c r="BZ53" s="167"/>
      <c r="CA53" s="164">
        <f>BX53/$BY$4</f>
        <v>255275177.00145561</v>
      </c>
      <c r="CB53" s="161"/>
      <c r="CC53" s="162">
        <f>SUM(CC33:CC47)</f>
        <v>1890674225</v>
      </c>
      <c r="CD53" s="162">
        <f>SUM(CD33:CD47)</f>
        <v>20404</v>
      </c>
      <c r="CE53" s="163"/>
      <c r="CF53" s="164">
        <f>SUM(CF33:CF47)</f>
        <v>275207310.77147019</v>
      </c>
      <c r="CG53" s="161"/>
      <c r="CH53" s="166">
        <f>SUM(CH33:CH47)</f>
        <v>1932085339</v>
      </c>
      <c r="CI53" s="166">
        <f>SUM(CI33:CI47)</f>
        <v>20984</v>
      </c>
      <c r="CJ53" s="163"/>
      <c r="CK53" s="173">
        <f>SUM(CK33:CK47)</f>
        <v>281235129.4032023</v>
      </c>
      <c r="CL53" s="161"/>
      <c r="CM53" s="166">
        <f>SUM(CM33:CM47)</f>
        <v>2005141308</v>
      </c>
      <c r="CN53" s="166">
        <f>SUM(CN33:CN47)</f>
        <v>21123</v>
      </c>
      <c r="CO53" s="163"/>
      <c r="CP53" s="164">
        <f>SUM(CP33:CP47)</f>
        <v>291869186.02620095</v>
      </c>
      <c r="CQ53" s="161"/>
      <c r="CR53" s="166">
        <f>SUM(CR33:CR47)</f>
        <v>2356111940</v>
      </c>
      <c r="CS53" s="166">
        <f>SUM(CS33:CS47)</f>
        <v>21801</v>
      </c>
      <c r="CT53" s="163"/>
      <c r="CU53" s="164">
        <f>SUM(CU33:CU47)</f>
        <v>343456551.02040815</v>
      </c>
      <c r="CV53" s="161"/>
      <c r="CW53" s="166">
        <f>SUM(CW33:CW47)</f>
        <v>2424151122.4900002</v>
      </c>
      <c r="CX53" s="166">
        <f>SUM(CX33:CX47)</f>
        <v>22046</v>
      </c>
      <c r="CY53" s="163"/>
      <c r="CZ53" s="164">
        <f>SUM(CZ33:CZ47)</f>
        <v>353374799.19679302</v>
      </c>
      <c r="DA53" s="173"/>
      <c r="DB53" s="161"/>
      <c r="DC53" s="166">
        <f>SUM(DC33:DC47)</f>
        <v>2302757885</v>
      </c>
      <c r="DD53" s="166">
        <f>SUM(DD33:DD47)</f>
        <v>22209</v>
      </c>
      <c r="DE53" s="163"/>
      <c r="DF53" s="164">
        <f>SUM(DF33:DF47)</f>
        <v>335678991.98250729</v>
      </c>
      <c r="DG53" s="161"/>
      <c r="DH53" s="166">
        <f>SUM(DH33:DH47)</f>
        <v>2363831955</v>
      </c>
      <c r="DI53" s="166">
        <f>SUM(DI33:DI47)</f>
        <v>22356</v>
      </c>
      <c r="DJ53" s="163"/>
      <c r="DK53" s="164">
        <f>SUM(DK33:DK47)</f>
        <v>344581917.63848394</v>
      </c>
      <c r="DL53" s="161"/>
      <c r="DM53" s="166">
        <f>SUM(DM33:DM47)</f>
        <v>2363030164</v>
      </c>
      <c r="DN53" s="166">
        <f>SUM(DN33:DN47)</f>
        <v>22475</v>
      </c>
      <c r="DO53" s="163"/>
      <c r="DP53" s="164">
        <f>SUM(DP33:DP47)</f>
        <v>344465038.48396504</v>
      </c>
      <c r="DQ53" s="161"/>
      <c r="DR53" s="166">
        <f>SUM(DR33:DR47)</f>
        <v>2349360018</v>
      </c>
      <c r="DS53" s="166">
        <f>SUM(DS33:DS47)</f>
        <v>22563</v>
      </c>
      <c r="DT53" s="163"/>
      <c r="DU53" s="164">
        <f>SUM(DU33:DU47)</f>
        <v>342472305.83090377</v>
      </c>
      <c r="DV53" s="161"/>
      <c r="DW53" s="166">
        <f>SUM(DW33:DW47)</f>
        <v>2384043182</v>
      </c>
      <c r="DX53" s="166">
        <f>SUM(DX33:DX47)</f>
        <v>22776</v>
      </c>
      <c r="DY53" s="163"/>
      <c r="DZ53" s="164">
        <f>SUM(DZ33:DZ47)</f>
        <v>347528160.64139938</v>
      </c>
      <c r="EA53" s="161"/>
      <c r="EB53" s="166">
        <f>SUM(EB33:EB47)</f>
        <v>2409049858</v>
      </c>
      <c r="EC53" s="166">
        <f>SUM(EC33:EC47)</f>
        <v>22862</v>
      </c>
      <c r="ED53" s="163"/>
      <c r="EE53" s="164">
        <f>SUM(EE33:EE47)</f>
        <v>351173448.68804657</v>
      </c>
      <c r="EF53" s="161"/>
      <c r="EG53" s="166">
        <f>SUM(EG33:EG47)</f>
        <v>2335818576</v>
      </c>
      <c r="EH53" s="166">
        <f>SUM(EH33:EH47)</f>
        <v>22941</v>
      </c>
      <c r="EI53" s="163"/>
      <c r="EJ53" s="164">
        <f>SUM(EJ33:EJ47)</f>
        <v>340498334.69387746</v>
      </c>
      <c r="EK53" s="161"/>
      <c r="EL53" s="166">
        <f>SUM(EL33:EL47)</f>
        <v>2260005126</v>
      </c>
      <c r="EM53" s="166">
        <f>SUM(EM33:EM47)</f>
        <v>22965</v>
      </c>
      <c r="EN53" s="163"/>
      <c r="EO53" s="164">
        <f>SUM(EO33:EO47)</f>
        <v>329446811.37026238</v>
      </c>
      <c r="EP53" s="161"/>
      <c r="EQ53" s="166">
        <f>SUM(EQ33:EQ47)</f>
        <v>2249775155</v>
      </c>
      <c r="ER53" s="166">
        <f>SUM(ER33:ER47)</f>
        <v>23103</v>
      </c>
      <c r="ES53" s="163"/>
      <c r="ET53" s="164">
        <f>SUM(ET33:ET47)</f>
        <v>327955561.95335275</v>
      </c>
      <c r="EV53" s="161"/>
      <c r="EW53" s="166">
        <f>SUM(EW33:EW47)</f>
        <v>2127077205</v>
      </c>
      <c r="EX53" s="166">
        <f>SUM(EX33:EX47)</f>
        <v>23371</v>
      </c>
      <c r="EY53" s="163"/>
      <c r="EZ53" s="164">
        <f>SUM(EZ33:EZ47)</f>
        <v>310069563.41107869</v>
      </c>
      <c r="FB53" s="161"/>
      <c r="FC53" s="166">
        <f>SUM(FC33:FC47)</f>
        <v>2179489662</v>
      </c>
      <c r="FD53" s="166">
        <f>SUM(FD33:FD47)</f>
        <v>23689</v>
      </c>
      <c r="FE53" s="163"/>
      <c r="FF53" s="164">
        <f>SUM(FF33:FF47)</f>
        <v>317709863.26530612</v>
      </c>
      <c r="FH53" s="161"/>
      <c r="FI53" s="166">
        <f>SUM(FI33:FI47)</f>
        <v>2148937280</v>
      </c>
      <c r="FJ53" s="166">
        <f>SUM(FJ33:FJ47)</f>
        <v>24027</v>
      </c>
      <c r="FK53" s="163"/>
      <c r="FL53" s="164">
        <f>SUM(FL33:FL47)</f>
        <v>313256163.26530606</v>
      </c>
      <c r="FN53" s="161"/>
      <c r="FO53" s="166">
        <f>SUM(FO33:FO47)</f>
        <v>2301484532</v>
      </c>
      <c r="FP53" s="166">
        <f>SUM(FP33:FP47)</f>
        <v>24329</v>
      </c>
      <c r="FQ53" s="163"/>
      <c r="FR53" s="164">
        <f>SUM(FR33:FR47)</f>
        <v>335493372.01166183</v>
      </c>
      <c r="FT53" s="161"/>
      <c r="FU53" s="166">
        <f>SUM(FU33:FU47)</f>
        <v>2342021514</v>
      </c>
      <c r="FV53" s="166">
        <f>SUM(FV33:FV47)</f>
        <v>24572</v>
      </c>
      <c r="FW53" s="163"/>
      <c r="FX53" s="164">
        <f>SUM(FX33:FX47)</f>
        <v>341402553.06122458</v>
      </c>
      <c r="FZ53" s="161"/>
      <c r="GA53" s="166">
        <f>SUM(GA33:GA47)</f>
        <v>2470840383</v>
      </c>
      <c r="GB53" s="166">
        <f>SUM(GB33:GB47)</f>
        <v>24780</v>
      </c>
      <c r="GC53" s="163"/>
      <c r="GD53" s="164">
        <f>SUM(GD33:GD47)</f>
        <v>360180813.84839642</v>
      </c>
      <c r="GF53" s="161"/>
      <c r="GG53" s="166">
        <f>SUM(GG33:GG47)</f>
        <v>2464208923</v>
      </c>
      <c r="GH53" s="166">
        <f>SUM(GH33:GH47)</f>
        <v>24750</v>
      </c>
      <c r="GI53" s="163"/>
      <c r="GJ53" s="164">
        <f>SUM(GJ33:GJ47)</f>
        <v>359214128.71720111</v>
      </c>
      <c r="GL53" s="161"/>
      <c r="GM53" s="166">
        <f>SUM(GM33:GM47)</f>
        <v>2491418025</v>
      </c>
      <c r="GN53" s="166">
        <f>SUM(GN33:GN47)</f>
        <v>24798</v>
      </c>
      <c r="GO53" s="163"/>
      <c r="GP53" s="164">
        <f>SUM(GP33:GP47)</f>
        <v>363180470.1166181</v>
      </c>
      <c r="GR53" s="161"/>
      <c r="GS53" s="166">
        <f>SUM(GS33:GS47)</f>
        <v>2401777360</v>
      </c>
      <c r="GT53" s="166">
        <f>SUM(GT33:GT47)</f>
        <v>24739</v>
      </c>
      <c r="GU53" s="163"/>
      <c r="GV53" s="164">
        <f>SUM(GV33:GV47)</f>
        <v>350113317.78425658</v>
      </c>
      <c r="GX53" s="161"/>
      <c r="GY53" s="166">
        <f>SUM(GY33:GY47)</f>
        <v>2356605994</v>
      </c>
      <c r="GZ53" s="166">
        <f>SUM(GZ33:GZ47)</f>
        <v>24812</v>
      </c>
      <c r="HA53" s="163"/>
      <c r="HB53" s="174">
        <f>SUM(HB33:HB47)</f>
        <v>343528570.55393589</v>
      </c>
      <c r="HD53" s="161"/>
      <c r="HE53" s="166">
        <f>SUM(HE33:HE47)</f>
        <v>2351422329.7200003</v>
      </c>
      <c r="HF53" s="166">
        <f>SUM(HF33:HF47)</f>
        <v>24895</v>
      </c>
      <c r="HG53" s="163"/>
      <c r="HH53" s="174">
        <f>SUM(HH33:HH47)</f>
        <v>342772934.36151606</v>
      </c>
      <c r="HJ53" s="161"/>
      <c r="HK53" s="166">
        <f>SUM(HK33:HK47)</f>
        <v>2382639743</v>
      </c>
      <c r="HL53" s="166">
        <f>SUM(HL33:HL47)</f>
        <v>24857</v>
      </c>
      <c r="HM53" s="163"/>
      <c r="HN53" s="174">
        <f>SUM(HN33:HN47)</f>
        <v>347323577.69679302</v>
      </c>
      <c r="HP53" s="161"/>
      <c r="HQ53" s="166">
        <f>SUM(HQ33:HQ47)</f>
        <v>2436676817</v>
      </c>
      <c r="HR53" s="166">
        <f>SUM(HR33:HR47)</f>
        <v>24780</v>
      </c>
      <c r="HS53" s="163"/>
      <c r="HT53" s="174">
        <f>SUM(HT33:HT47)</f>
        <v>355200702.186589</v>
      </c>
      <c r="HV53" s="161"/>
      <c r="HW53" s="166">
        <f>SUM(HW33:HW47)</f>
        <v>2537041435</v>
      </c>
      <c r="HX53" s="166">
        <f>SUM(HX33:HX47)</f>
        <v>25002</v>
      </c>
      <c r="HY53" s="163"/>
      <c r="HZ53" s="174">
        <f>SUM(HZ33:HZ47)</f>
        <v>369831112.9737609</v>
      </c>
      <c r="IB53" s="161"/>
      <c r="IC53" s="166">
        <f>SUM(IC33:IC47)</f>
        <v>2457813024</v>
      </c>
      <c r="ID53" s="166">
        <f>SUM(ID33:ID47)</f>
        <v>25131</v>
      </c>
      <c r="IE53" s="163"/>
      <c r="IF53" s="174">
        <f>SUM(IF33:IF47)</f>
        <v>358281781.92419821</v>
      </c>
      <c r="IH53" s="161"/>
      <c r="II53" s="166">
        <f>SUM(II33:II47)</f>
        <v>2471210283</v>
      </c>
      <c r="IJ53" s="166">
        <f>SUM(IJ33:IJ47)</f>
        <v>25142</v>
      </c>
      <c r="IK53" s="163"/>
      <c r="IL53" s="174">
        <f>SUM(IL33:IL47)</f>
        <v>360234735.13119537</v>
      </c>
      <c r="IN53" s="161"/>
      <c r="IO53" s="166">
        <f>SUM(IO33:IO47)</f>
        <v>2400429609</v>
      </c>
      <c r="IP53" s="166">
        <f>SUM(IP33:IP47)</f>
        <v>25072</v>
      </c>
      <c r="IQ53" s="163"/>
      <c r="IR53" s="174">
        <f>SUM(IR33:IR47)</f>
        <v>349916852.62390667</v>
      </c>
      <c r="IT53" s="161"/>
      <c r="IU53" s="166">
        <f>SUM(IU33:IU47)</f>
        <v>2446679179</v>
      </c>
      <c r="IV53" s="166">
        <f>SUM(IV33:IV47)</f>
        <v>25049</v>
      </c>
      <c r="IW53" s="163"/>
      <c r="IX53" s="174">
        <f>SUM(IX33:IX47)</f>
        <v>356658772.4489795</v>
      </c>
      <c r="IZ53" s="161"/>
      <c r="JA53" s="166">
        <f>SUM(JA33:JA47)</f>
        <v>2384752336</v>
      </c>
      <c r="JB53" s="166">
        <f>SUM(JB33:JB47)</f>
        <v>25114</v>
      </c>
      <c r="JC53" s="163"/>
      <c r="JD53" s="174">
        <f>SUM(JD33:JD47)</f>
        <v>347631535.86005831</v>
      </c>
      <c r="JF53" s="161"/>
      <c r="JG53" s="166">
        <f>SUM(JG33:JG47)</f>
        <v>2320026552</v>
      </c>
      <c r="JH53" s="166">
        <f>SUM(JH33:JH47)</f>
        <v>25182</v>
      </c>
      <c r="JI53" s="163"/>
      <c r="JJ53" s="174">
        <f>SUM(JJ33:JJ47)</f>
        <v>338196290.37900871</v>
      </c>
      <c r="JL53" s="161"/>
      <c r="JM53" s="166">
        <f>SUM(JM33:JM47)</f>
        <v>2277021701</v>
      </c>
      <c r="JN53" s="166">
        <f>SUM(JN33:JN47)</f>
        <v>25271</v>
      </c>
      <c r="JO53" s="163"/>
      <c r="JP53" s="174">
        <f>SUM(JP33:JP47)</f>
        <v>331927361.66180754</v>
      </c>
      <c r="JR53" s="161"/>
      <c r="JS53" s="166">
        <f>SUM(JS33:JS47)</f>
        <v>2287886977</v>
      </c>
      <c r="JT53" s="166">
        <f>SUM(JT33:JT47)</f>
        <v>25407</v>
      </c>
      <c r="JU53" s="163"/>
      <c r="JV53" s="174">
        <f>SUM(JV33:JV47)</f>
        <v>333511221.13702625</v>
      </c>
      <c r="JX53" s="161"/>
      <c r="JY53" s="166">
        <f>SUM(JY33:JY47)</f>
        <v>2295765685</v>
      </c>
      <c r="JZ53" s="166">
        <f>SUM(JZ33:JZ47)</f>
        <v>25395</v>
      </c>
      <c r="KA53" s="163"/>
      <c r="KB53" s="174">
        <f>SUM(KB33:KB47)</f>
        <v>334659720.84548104</v>
      </c>
      <c r="KD53" s="161"/>
      <c r="KE53" s="166">
        <f>SUM(KE33:KE47)</f>
        <v>2283456226</v>
      </c>
      <c r="KF53" s="166">
        <f>SUM(KF33:KF47)</f>
        <v>25408</v>
      </c>
      <c r="KG53" s="163"/>
      <c r="KH53" s="174">
        <f>SUM(KH33:KH47)</f>
        <v>332865339.0670554</v>
      </c>
      <c r="KJ53" s="161"/>
      <c r="KK53" s="166">
        <f>SUM(KK33:KK47)</f>
        <v>2379088745</v>
      </c>
      <c r="KL53" s="166">
        <f>SUM(KL33:KL47)</f>
        <v>25575</v>
      </c>
      <c r="KM53" s="163"/>
      <c r="KN53" s="174">
        <f>SUM(KN33:KN47)</f>
        <v>346805939.50437313</v>
      </c>
      <c r="KP53" s="161"/>
      <c r="KQ53" s="166">
        <f>SUM(KQ33:KQ47)</f>
        <v>2474172216</v>
      </c>
      <c r="KR53" s="166">
        <f>SUM(KR33:KR47)</f>
        <v>25719</v>
      </c>
      <c r="KS53" s="163"/>
      <c r="KT53" s="174">
        <f>SUM(KT33:KT47)</f>
        <v>360666503.79008746</v>
      </c>
      <c r="KV53" s="161"/>
      <c r="KW53" s="166">
        <f>SUM(KW33:KW47)</f>
        <v>2581741391</v>
      </c>
      <c r="KX53" s="166">
        <f>SUM(KX33:KX47)</f>
        <v>25858</v>
      </c>
      <c r="KY53" s="163"/>
      <c r="KZ53" s="174">
        <f>SUM(KZ33:KZ47)</f>
        <v>376347141.5451895</v>
      </c>
      <c r="LB53" s="161"/>
      <c r="LC53" s="166">
        <f>SUM(LC33:LC47)</f>
        <v>2792600045</v>
      </c>
      <c r="LD53" s="166">
        <f>SUM(LD33:LD47)</f>
        <v>26100</v>
      </c>
      <c r="LE53" s="163"/>
      <c r="LF53" s="174">
        <f>SUM(LF33:LF47)</f>
        <v>407084554.66472304</v>
      </c>
      <c r="LH53" s="161"/>
      <c r="LI53" s="166">
        <f>SUM(LI33:LI47)</f>
        <v>3035367022</v>
      </c>
      <c r="LJ53" s="166">
        <f>SUM(LJ33:LJ47)</f>
        <v>26304</v>
      </c>
      <c r="LK53" s="163"/>
      <c r="LL53" s="174">
        <f>SUM(LL33:LL47)</f>
        <v>442473326.82215744</v>
      </c>
      <c r="LN53" s="161"/>
      <c r="LO53" s="166">
        <f>SUM(LO33:LO47)</f>
        <v>3209002899</v>
      </c>
      <c r="LP53" s="166">
        <f>SUM(LP33:LP47)</f>
        <v>26596</v>
      </c>
      <c r="LQ53" s="163"/>
      <c r="LR53" s="174">
        <f>SUM(LR33:LR47)</f>
        <v>467784679.1545189</v>
      </c>
      <c r="LT53" s="161"/>
      <c r="LU53" s="166">
        <f>SUM(LU33:LU47)</f>
        <v>3181579333</v>
      </c>
      <c r="LV53" s="166">
        <f>SUM(LV33:LV47)</f>
        <v>26992</v>
      </c>
      <c r="LW53" s="163"/>
      <c r="LX53" s="174">
        <f>SUM(LX33:LX47)</f>
        <v>463787074.78134114</v>
      </c>
      <c r="LZ53" s="161"/>
      <c r="MA53" s="166">
        <f>SUM(MA33:MA47)</f>
        <v>3181744075</v>
      </c>
      <c r="MB53" s="166">
        <f>SUM(MB33:MB47)</f>
        <v>27429</v>
      </c>
      <c r="MC53" s="163"/>
      <c r="MD53" s="174">
        <f>SUM(MD33:MD47)</f>
        <v>463811089.65014571</v>
      </c>
      <c r="MF53" s="161"/>
      <c r="MG53" s="166">
        <f>SUM(MG33:MG47)</f>
        <v>3294291715</v>
      </c>
      <c r="MH53" s="166">
        <f>SUM(MH33:MH47)</f>
        <v>27848</v>
      </c>
      <c r="MI53" s="163"/>
      <c r="MJ53" s="174">
        <f>SUM(MJ33:MJ47)</f>
        <v>480217451.16618073</v>
      </c>
      <c r="ML53" s="161"/>
      <c r="MM53" s="166">
        <f>SUM(MM33:MM47)</f>
        <v>3402687272</v>
      </c>
      <c r="MN53" s="166">
        <f>SUM(MN33:MN47)</f>
        <v>28303</v>
      </c>
      <c r="MO53" s="163"/>
      <c r="MP53" s="174">
        <f>SUM(MP33:MP47)</f>
        <v>496018552.76967931</v>
      </c>
      <c r="MR53" s="161"/>
      <c r="MS53" s="166">
        <f>SUM(MS33:MS47)</f>
        <v>3464477343</v>
      </c>
      <c r="MT53" s="166">
        <f>SUM(MT33:MT47)</f>
        <v>28704</v>
      </c>
      <c r="MU53" s="163"/>
      <c r="MV53" s="174">
        <f>SUM(MV33:MV47)</f>
        <v>505025851.74927109</v>
      </c>
      <c r="MX53" s="161"/>
      <c r="MY53" s="166">
        <f>SUM(MY33:MY47)</f>
        <v>3592775076</v>
      </c>
      <c r="MZ53" s="166">
        <f>SUM(MZ33:MZ47)</f>
        <v>29098</v>
      </c>
      <c r="NA53" s="163"/>
      <c r="NB53" s="174">
        <f>SUM(NB33:NB47)</f>
        <v>523728145.18950433</v>
      </c>
      <c r="ND53" s="161"/>
      <c r="NE53" s="166">
        <f>SUM(NE33:NE47)</f>
        <v>3641161900</v>
      </c>
      <c r="NF53" s="166">
        <f>SUM(NF33:NF47)</f>
        <v>29357</v>
      </c>
      <c r="NG53" s="163"/>
      <c r="NH53" s="174">
        <f>SUM(NH33:NH47)</f>
        <v>530781618.07580173</v>
      </c>
      <c r="NJ53" s="161"/>
      <c r="NK53" s="166">
        <f>SUM(NK33:NK47)</f>
        <v>3531114645</v>
      </c>
      <c r="NL53" s="166">
        <f>SUM(NL33:NL47)</f>
        <v>29690</v>
      </c>
      <c r="NM53" s="163"/>
      <c r="NN53" s="174">
        <f>SUM(NN33:NN47)</f>
        <v>514739744.16909623</v>
      </c>
      <c r="NP53" s="161"/>
      <c r="NQ53" s="166">
        <f>SUM(NQ33:NQ47)</f>
        <v>3569451461</v>
      </c>
      <c r="NR53" s="166">
        <f>SUM(NR33:NR47)</f>
        <v>30053</v>
      </c>
      <c r="NS53" s="163"/>
      <c r="NT53" s="174">
        <f>SUM(NT33:NT47)</f>
        <v>520328201.31195325</v>
      </c>
      <c r="NV53" s="161"/>
      <c r="NW53" s="166">
        <f>SUM(NW33:NW47)</f>
        <v>3648338561</v>
      </c>
      <c r="NX53" s="166">
        <f>SUM(NX33:NX47)</f>
        <v>30292</v>
      </c>
      <c r="NY53" s="163"/>
      <c r="NZ53" s="174">
        <f>SUM(NZ33:NZ47)</f>
        <v>531827778.57142854</v>
      </c>
      <c r="OB53" s="161"/>
      <c r="OC53" s="166">
        <f>SUM(OC33:OC47)</f>
        <v>3798433693</v>
      </c>
      <c r="OD53" s="166">
        <f>SUM(OD33:OD47)</f>
        <v>30596</v>
      </c>
      <c r="OE53" s="163"/>
      <c r="OF53" s="174">
        <f>SUM(OF33:OF47)</f>
        <v>553707535.42274058</v>
      </c>
      <c r="OH53" s="161"/>
      <c r="OI53" s="166">
        <f>SUM(OI33:OI47)</f>
        <v>4180971537</v>
      </c>
      <c r="OJ53" s="166">
        <f>SUM(OJ33:OJ47)</f>
        <v>30910</v>
      </c>
      <c r="OK53" s="163"/>
      <c r="OL53" s="174">
        <f>SUM(OL33:OL47)</f>
        <v>609471069.53352761</v>
      </c>
      <c r="ON53" s="161"/>
      <c r="OO53" s="166">
        <f>SUM(OO33:OO47)</f>
        <v>4300771977</v>
      </c>
      <c r="OP53" s="166">
        <f>SUM(OP33:OP47)</f>
        <v>31280</v>
      </c>
      <c r="OQ53" s="163"/>
      <c r="OR53" s="174">
        <f>SUM(OR33:OR47)</f>
        <v>626934690.52478147</v>
      </c>
      <c r="OT53" s="161"/>
      <c r="OU53" s="166">
        <f>SUM(OU33:OU47)</f>
        <v>4332047358</v>
      </c>
      <c r="OV53" s="166">
        <f>SUM(OV33:OV47)</f>
        <v>31592</v>
      </c>
      <c r="OW53" s="163"/>
      <c r="OX53" s="174">
        <f>SUM(OX33:OX47)</f>
        <v>631493783.9650147</v>
      </c>
      <c r="OZ53" s="161"/>
      <c r="PA53" s="166">
        <f>SUM(PA33:PA47)</f>
        <v>4397788869</v>
      </c>
      <c r="PB53" s="166">
        <f>SUM(PB33:PB47)</f>
        <v>31999</v>
      </c>
      <c r="PC53" s="163"/>
      <c r="PD53" s="174">
        <f>SUM(PD33:PD47)</f>
        <v>641077094.6064142</v>
      </c>
      <c r="PF53" s="161"/>
      <c r="PG53" s="166">
        <f>SUM(PG33:PG47)</f>
        <v>4582514387</v>
      </c>
      <c r="PH53" s="166">
        <f>SUM(PH33:PH47)</f>
        <v>32348</v>
      </c>
      <c r="PI53" s="163"/>
      <c r="PJ53" s="174">
        <f>SUM(PJ33:PJ47)</f>
        <v>668005012.68221569</v>
      </c>
      <c r="PL53" s="161"/>
      <c r="PM53" s="166">
        <f>SUM(PM33:PM47)</f>
        <v>4804536146</v>
      </c>
      <c r="PN53" s="166">
        <f>SUM(PN33:PN47)</f>
        <v>32799</v>
      </c>
      <c r="PO53" s="163"/>
      <c r="PP53" s="174">
        <f>SUM(PP33:PP47)</f>
        <v>700369700.58309031</v>
      </c>
      <c r="PR53" s="161"/>
      <c r="PS53" s="166">
        <f>SUM(PS33:PS48)</f>
        <v>4950100429</v>
      </c>
      <c r="PT53" s="166">
        <f>SUM(PT33:PT48)</f>
        <v>33133</v>
      </c>
      <c r="PU53" s="163"/>
      <c r="PV53" s="174">
        <f>SUM(PV33:PV47)</f>
        <v>721144475.36443138</v>
      </c>
      <c r="PX53" s="161"/>
      <c r="PY53" s="166">
        <f>SUM(PY33:PY48)</f>
        <v>4923349541</v>
      </c>
      <c r="PZ53" s="166">
        <f>SUM(PZ33:PZ48)</f>
        <v>33492</v>
      </c>
      <c r="QA53" s="163"/>
      <c r="QB53" s="174">
        <f>SUM(QB33:QB48)</f>
        <v>717689437.46355677</v>
      </c>
      <c r="QD53" s="161"/>
      <c r="QE53" s="166">
        <f>SUM(QE33:QE48)</f>
        <v>4837166352</v>
      </c>
      <c r="QF53" s="166">
        <f>SUM(QF33:QF48)</f>
        <v>33766</v>
      </c>
      <c r="QG53" s="163"/>
      <c r="QH53" s="174">
        <f>SUM(QH33:QH48)</f>
        <v>705126290.37900865</v>
      </c>
      <c r="QJ53" s="161"/>
      <c r="QK53" s="166">
        <f>SUM(QK33:QK48)</f>
        <v>4903112114</v>
      </c>
      <c r="QL53" s="166">
        <f>SUM(QL33:QL48)</f>
        <v>34087</v>
      </c>
      <c r="QM53" s="163"/>
      <c r="QN53" s="174">
        <f>SUM(QN33:QN48)</f>
        <v>714739375.21865892</v>
      </c>
      <c r="QP53" s="161"/>
      <c r="QQ53" s="166">
        <f>SUM(QQ33:QQ51)</f>
        <v>5030074720</v>
      </c>
      <c r="QR53" s="166">
        <f>SUM(QR33:QR51)</f>
        <v>34323</v>
      </c>
      <c r="QS53" s="163"/>
      <c r="QT53" s="174">
        <f>SUM(QT33:QT51)</f>
        <v>733247043.73177826</v>
      </c>
      <c r="QV53" s="161"/>
      <c r="QW53" s="166">
        <f>SUM(QW33:QW51)</f>
        <v>4943807641</v>
      </c>
      <c r="QX53" s="166">
        <f>SUM(QX33:QX51)</f>
        <v>34635</v>
      </c>
      <c r="QY53" s="163"/>
      <c r="QZ53" s="174">
        <f>SUM(QZ33:QZ51)</f>
        <v>720671667.78425646</v>
      </c>
      <c r="RB53" s="161"/>
      <c r="RC53" s="166">
        <f>SUM(RC33:RC51)</f>
        <v>4898891134</v>
      </c>
      <c r="RD53" s="166">
        <f>SUM(RD33:RD51)</f>
        <v>35009</v>
      </c>
      <c r="RE53" s="163"/>
      <c r="RF53" s="174">
        <f>SUM(RF33:RF51)</f>
        <v>714124072.01166177</v>
      </c>
      <c r="RH53" s="161"/>
      <c r="RI53" s="166">
        <f>SUM(RI33:RI51)</f>
        <v>4727111184</v>
      </c>
      <c r="RJ53" s="166">
        <f>SUM(RJ33:RJ51)</f>
        <v>35423</v>
      </c>
      <c r="RK53" s="163"/>
      <c r="RL53" s="174">
        <f>SUM(RL33:RL51)</f>
        <v>689083262.97376108</v>
      </c>
      <c r="RN53" s="161"/>
      <c r="RO53" s="166">
        <f>SUM(RO33:RO51)</f>
        <v>4578944813</v>
      </c>
      <c r="RP53" s="166">
        <f>SUM(RP33:RP51)</f>
        <v>35888</v>
      </c>
      <c r="RQ53" s="163"/>
      <c r="RR53" s="174">
        <f>SUM(RR33:RR51)</f>
        <v>667484666.61807573</v>
      </c>
      <c r="RT53" s="161"/>
      <c r="RU53" s="166">
        <f>SUM(RU33:RU51)</f>
        <v>4513858659</v>
      </c>
      <c r="RV53" s="166">
        <f>SUM(RV33:RV51)</f>
        <v>36414</v>
      </c>
      <c r="RW53" s="163"/>
      <c r="RX53" s="174">
        <f>SUM(RX33:RX51)</f>
        <v>657996889.06705558</v>
      </c>
      <c r="RZ53" s="161"/>
      <c r="SA53" s="166">
        <f>SUM(SA33:SA51)</f>
        <v>4468846684</v>
      </c>
      <c r="SB53" s="166">
        <f>SUM(SB33:SB51)</f>
        <v>36915</v>
      </c>
      <c r="SC53" s="163"/>
      <c r="SD53" s="174">
        <f>SUM(SD33:SD51)</f>
        <v>651435376.67638469</v>
      </c>
      <c r="SF53" s="161"/>
      <c r="SG53" s="166">
        <f>SUM(SG33:SG51)</f>
        <v>4474152012</v>
      </c>
      <c r="SH53" s="166">
        <f>SUM(SH33:SH51)</f>
        <v>37476</v>
      </c>
      <c r="SI53" s="163"/>
      <c r="SJ53" s="174">
        <f>SUM(SJ33:SJ51)</f>
        <v>652208748.10495639</v>
      </c>
      <c r="SL53" s="161"/>
      <c r="SM53" s="166">
        <f>SUM(SM33:SM51)</f>
        <v>4458784019</v>
      </c>
      <c r="SN53" s="166">
        <f>SUM(SN33:SN51)</f>
        <v>37786</v>
      </c>
      <c r="SO53" s="163"/>
      <c r="SP53" s="174">
        <f>SUM(SP33:SP51)</f>
        <v>649968515.88921297</v>
      </c>
      <c r="SR53" s="161"/>
      <c r="SS53" s="166">
        <f>SUM(SS33:SS51)</f>
        <v>4412417707</v>
      </c>
      <c r="ST53" s="166">
        <f>SUM(ST33:ST51)</f>
        <v>38199</v>
      </c>
      <c r="SU53" s="163"/>
      <c r="SV53" s="174">
        <f>SUM(SV33:SV51)</f>
        <v>643209578.27988338</v>
      </c>
      <c r="SX53" s="161"/>
      <c r="SY53" s="166">
        <f>SUM(SY33:SY51)</f>
        <v>4407669761</v>
      </c>
      <c r="SZ53" s="166">
        <f>SUM(SZ33:SZ51)</f>
        <v>38429</v>
      </c>
      <c r="TA53" s="163"/>
      <c r="TB53" s="174">
        <f>SUM(TB33:TB51)</f>
        <v>642517457.87172019</v>
      </c>
      <c r="TD53" s="161"/>
      <c r="TE53" s="166">
        <f>SUM(TE33:TE51)</f>
        <v>4373837698.8100004</v>
      </c>
      <c r="TF53" s="166">
        <f>SUM(TF33:TF51)</f>
        <v>38669</v>
      </c>
      <c r="TG53" s="163"/>
      <c r="TH53" s="174">
        <f>SUM(TH33:TH51)</f>
        <v>637585670.38046658</v>
      </c>
      <c r="TJ53" s="161"/>
      <c r="TK53" s="166">
        <f>SUM(TK33:TK52)</f>
        <v>4251456451.5900006</v>
      </c>
      <c r="TL53" s="166">
        <f>SUM(TL33:TL52)</f>
        <v>38855</v>
      </c>
      <c r="TM53" s="163"/>
      <c r="TN53" s="174">
        <f>SUM(TN33:TN52)</f>
        <v>619745838.42419827</v>
      </c>
      <c r="TP53" s="161"/>
      <c r="TQ53" s="167">
        <f>SUM(TQ33:TQ52)</f>
        <v>4230048387.46</v>
      </c>
      <c r="TR53" s="166">
        <f>SUM(TR33:TR52)</f>
        <v>39027</v>
      </c>
      <c r="TS53" s="163"/>
      <c r="TT53" s="174">
        <f>SUM(TT33:TT52)</f>
        <v>616625129.36734712</v>
      </c>
      <c r="TV53" s="161"/>
      <c r="TW53" s="167">
        <f>SUM(TW33:TW52)</f>
        <v>4137723638.3199997</v>
      </c>
      <c r="TX53" s="166">
        <f>SUM(TX33:TX52)</f>
        <v>39210</v>
      </c>
      <c r="TY53" s="163"/>
      <c r="TZ53" s="174">
        <f>SUM(TZ33:TZ52)</f>
        <v>603166711.12536442</v>
      </c>
      <c r="UB53" s="161"/>
      <c r="UC53" s="167">
        <f>SUM(UC33:UC52)</f>
        <v>4015857025.7399988</v>
      </c>
      <c r="UD53" s="166">
        <f>SUM(UD33:UD52)</f>
        <v>39472</v>
      </c>
      <c r="UE53" s="163"/>
      <c r="UF53" s="174">
        <f>SUM(UF33:UF52)</f>
        <v>585401898.79591846</v>
      </c>
    </row>
    <row r="54" spans="1:553" x14ac:dyDescent="0.25">
      <c r="A54" s="134"/>
      <c r="B54" s="476" t="s">
        <v>71</v>
      </c>
      <c r="C54" s="477"/>
      <c r="D54" s="240"/>
      <c r="E54" s="176"/>
      <c r="F54" s="176"/>
      <c r="G54" s="177">
        <v>9.36</v>
      </c>
      <c r="H54" s="178"/>
      <c r="I54" s="242"/>
      <c r="J54" s="180"/>
      <c r="K54" s="181"/>
      <c r="L54" s="247">
        <v>1.0972503033149694</v>
      </c>
      <c r="M54" s="176"/>
      <c r="N54" s="145"/>
      <c r="O54" s="176"/>
      <c r="P54" s="176"/>
      <c r="Q54" s="176"/>
      <c r="R54" s="248"/>
      <c r="S54" s="243"/>
      <c r="T54" s="150"/>
      <c r="U54" s="159"/>
      <c r="V54" s="159"/>
      <c r="W54" s="248"/>
      <c r="X54" s="149"/>
      <c r="Y54" s="150"/>
      <c r="Z54" s="150"/>
      <c r="AA54" s="150"/>
      <c r="AB54" s="248"/>
      <c r="AC54" s="149"/>
      <c r="AD54" s="150"/>
      <c r="AE54" s="150"/>
      <c r="AF54" s="150"/>
      <c r="AG54" s="248"/>
      <c r="AH54" s="153"/>
      <c r="AI54" s="150"/>
      <c r="AJ54" s="150"/>
      <c r="AK54" s="150"/>
      <c r="AL54" s="248"/>
      <c r="AM54" s="149"/>
      <c r="AN54" s="150"/>
      <c r="AO54" s="150"/>
      <c r="AP54" s="244">
        <v>1.7</v>
      </c>
      <c r="AQ54" s="150"/>
      <c r="AR54" s="150"/>
      <c r="AS54" s="149"/>
      <c r="AT54" s="249"/>
      <c r="AU54" s="157"/>
      <c r="AV54" s="250">
        <v>0.8</v>
      </c>
      <c r="AW54" s="186"/>
      <c r="AX54" s="149"/>
      <c r="AY54" s="157"/>
      <c r="AZ54" s="157"/>
      <c r="BA54" s="157"/>
      <c r="BB54" s="186"/>
      <c r="BC54" s="149"/>
      <c r="BD54" s="187"/>
      <c r="BE54" s="157"/>
      <c r="BF54" s="160">
        <v>1.15E-2</v>
      </c>
      <c r="BG54" s="186"/>
      <c r="BH54" s="161"/>
      <c r="BI54" s="163"/>
      <c r="BJ54" s="163"/>
      <c r="BK54" s="163">
        <v>1.1499999999999999</v>
      </c>
      <c r="BL54" s="188"/>
      <c r="BM54" s="168"/>
      <c r="BN54" s="162"/>
      <c r="BO54" s="163"/>
      <c r="BP54" s="167">
        <v>0.56999999999999995</v>
      </c>
      <c r="BQ54" s="189"/>
      <c r="BR54" s="168"/>
      <c r="BS54" s="162"/>
      <c r="BT54" s="163"/>
      <c r="BU54" s="167">
        <v>0.81</v>
      </c>
      <c r="BV54" s="189"/>
      <c r="BW54" s="168"/>
      <c r="BX54" s="162"/>
      <c r="BY54" s="163"/>
      <c r="BZ54" s="167">
        <v>0.8</v>
      </c>
      <c r="CA54" s="189"/>
      <c r="CB54" s="161"/>
      <c r="CC54" s="163"/>
      <c r="CD54" s="163"/>
      <c r="CE54" s="167">
        <v>1.56</v>
      </c>
      <c r="CF54" s="188"/>
      <c r="CG54" s="161"/>
      <c r="CH54" s="163"/>
      <c r="CI54" s="163"/>
      <c r="CJ54" s="163">
        <v>1.08</v>
      </c>
      <c r="CK54" s="163"/>
      <c r="CL54" s="161"/>
      <c r="CM54" s="163"/>
      <c r="CN54" s="163"/>
      <c r="CO54" s="163">
        <v>1.79</v>
      </c>
      <c r="CP54" s="190"/>
      <c r="CQ54" s="161"/>
      <c r="CR54" s="163"/>
      <c r="CS54" s="163"/>
      <c r="CT54" s="167">
        <v>1.01</v>
      </c>
      <c r="CU54" s="190"/>
      <c r="CV54" s="161"/>
      <c r="CW54" s="163"/>
      <c r="CX54" s="163"/>
      <c r="CY54" s="163">
        <v>1.04</v>
      </c>
      <c r="CZ54" s="190"/>
      <c r="DA54" s="172"/>
      <c r="DB54" s="161"/>
      <c r="DC54" s="163"/>
      <c r="DD54" s="163"/>
      <c r="DE54" s="163">
        <v>0.91</v>
      </c>
      <c r="DF54" s="190"/>
      <c r="DG54" s="161"/>
      <c r="DH54" s="163"/>
      <c r="DI54" s="163"/>
      <c r="DJ54" s="163">
        <v>1.06</v>
      </c>
      <c r="DK54" s="190"/>
      <c r="DL54" s="161"/>
      <c r="DM54" s="163"/>
      <c r="DN54" s="163"/>
      <c r="DO54" s="163">
        <v>1.22</v>
      </c>
      <c r="DP54" s="190"/>
      <c r="DQ54" s="161"/>
      <c r="DR54" s="163"/>
      <c r="DS54" s="163"/>
      <c r="DT54" s="163">
        <v>1.3</v>
      </c>
      <c r="DU54" s="190"/>
      <c r="DV54" s="161"/>
      <c r="DW54" s="163"/>
      <c r="DX54" s="163"/>
      <c r="DY54" s="163">
        <v>0.96</v>
      </c>
      <c r="DZ54" s="190"/>
      <c r="EA54" s="161"/>
      <c r="EB54" s="163"/>
      <c r="EC54" s="163"/>
      <c r="ED54" s="163">
        <v>0.91</v>
      </c>
      <c r="EE54" s="190"/>
      <c r="EF54" s="161"/>
      <c r="EG54" s="163"/>
      <c r="EH54" s="163"/>
      <c r="EI54" s="163">
        <v>1.05</v>
      </c>
      <c r="EJ54" s="190"/>
      <c r="EK54" s="161"/>
      <c r="EL54" s="163"/>
      <c r="EM54" s="163"/>
      <c r="EN54" s="163">
        <v>0.77</v>
      </c>
      <c r="EO54" s="190"/>
      <c r="EP54" s="161"/>
      <c r="EQ54" s="163"/>
      <c r="ER54" s="163"/>
      <c r="ES54" s="163">
        <v>1.8</v>
      </c>
      <c r="ET54" s="190"/>
      <c r="EV54" s="161"/>
      <c r="EW54" s="163"/>
      <c r="EX54" s="163"/>
      <c r="EY54" s="163">
        <v>1.89</v>
      </c>
      <c r="EZ54" s="190"/>
      <c r="FB54" s="161"/>
      <c r="FC54" s="163"/>
      <c r="FD54" s="163"/>
      <c r="FE54" s="163">
        <v>1.1599999999999999</v>
      </c>
      <c r="FF54" s="190"/>
      <c r="FH54" s="161"/>
      <c r="FI54" s="163"/>
      <c r="FJ54" s="163"/>
      <c r="FK54" s="163">
        <v>0.9</v>
      </c>
      <c r="FL54" s="190"/>
      <c r="FN54" s="161"/>
      <c r="FO54" s="163"/>
      <c r="FP54" s="163"/>
      <c r="FQ54" s="163">
        <v>1.21</v>
      </c>
      <c r="FR54" s="190"/>
      <c r="FT54" s="161"/>
      <c r="FU54" s="163"/>
      <c r="FV54" s="163"/>
      <c r="FW54" s="163">
        <v>1.1399999999999999</v>
      </c>
      <c r="FX54" s="190"/>
      <c r="FZ54" s="161"/>
      <c r="GA54" s="163"/>
      <c r="GB54" s="163"/>
      <c r="GC54" s="163">
        <v>1.36</v>
      </c>
      <c r="GD54" s="190"/>
      <c r="GF54" s="161"/>
      <c r="GG54" s="163"/>
      <c r="GH54" s="163"/>
      <c r="GI54" s="163">
        <v>1.33</v>
      </c>
      <c r="GJ54" s="190"/>
      <c r="GL54" s="161"/>
      <c r="GM54" s="163"/>
      <c r="GN54" s="163"/>
      <c r="GO54" s="163">
        <v>1.17</v>
      </c>
      <c r="GP54" s="190"/>
      <c r="GR54" s="161"/>
      <c r="GS54" s="163"/>
      <c r="GT54" s="163"/>
      <c r="GU54" s="163">
        <v>0.28000000000000003</v>
      </c>
      <c r="GV54" s="190"/>
      <c r="GX54" s="161"/>
      <c r="GY54" s="163"/>
      <c r="GZ54" s="163"/>
      <c r="HA54" s="163">
        <v>1.73</v>
      </c>
      <c r="HB54" s="191"/>
      <c r="HD54" s="161"/>
      <c r="HE54" s="163"/>
      <c r="HF54" s="163"/>
      <c r="HG54" s="163">
        <v>1.51</v>
      </c>
      <c r="HH54" s="191"/>
      <c r="HJ54" s="161"/>
      <c r="HK54" s="163"/>
      <c r="HL54" s="163"/>
      <c r="HM54" s="163">
        <v>1.23</v>
      </c>
      <c r="HN54" s="191"/>
      <c r="HP54" s="161"/>
      <c r="HQ54" s="163"/>
      <c r="HR54" s="163"/>
      <c r="HS54" s="163">
        <v>1.84</v>
      </c>
      <c r="HT54" s="191"/>
      <c r="HV54" s="161"/>
      <c r="HW54" s="163"/>
      <c r="HX54" s="163"/>
      <c r="HY54" s="163">
        <v>1.49</v>
      </c>
      <c r="HZ54" s="191"/>
      <c r="IB54" s="161"/>
      <c r="IC54" s="163"/>
      <c r="ID54" s="163"/>
      <c r="IE54" s="163">
        <v>0.95</v>
      </c>
      <c r="IF54" s="191"/>
      <c r="IH54" s="161"/>
      <c r="II54" s="163"/>
      <c r="IJ54" s="163"/>
      <c r="IK54" s="163">
        <v>1.79</v>
      </c>
      <c r="IL54" s="191"/>
      <c r="IN54" s="161"/>
      <c r="IO54" s="163"/>
      <c r="IP54" s="163"/>
      <c r="IQ54" s="163">
        <v>1.83</v>
      </c>
      <c r="IR54" s="191"/>
      <c r="IT54" s="161"/>
      <c r="IU54" s="163"/>
      <c r="IV54" s="163"/>
      <c r="IW54" s="163">
        <v>1.59</v>
      </c>
      <c r="IX54" s="191"/>
      <c r="IZ54" s="161"/>
      <c r="JA54" s="163"/>
      <c r="JB54" s="163"/>
      <c r="JC54" s="163">
        <v>1.88</v>
      </c>
      <c r="JD54" s="191"/>
      <c r="JF54" s="161"/>
      <c r="JG54" s="163"/>
      <c r="JH54" s="163"/>
      <c r="JI54" s="163">
        <v>1.6</v>
      </c>
      <c r="JJ54" s="191"/>
      <c r="JL54" s="161"/>
      <c r="JM54" s="163"/>
      <c r="JN54" s="163"/>
      <c r="JO54" s="163">
        <v>1.85</v>
      </c>
      <c r="JP54" s="191"/>
      <c r="JR54" s="161"/>
      <c r="JS54" s="163"/>
      <c r="JT54" s="163"/>
      <c r="JU54" s="163">
        <v>1.72</v>
      </c>
      <c r="JV54" s="191"/>
      <c r="JX54" s="161"/>
      <c r="JY54" s="163"/>
      <c r="JZ54" s="163"/>
      <c r="KA54" s="163">
        <v>2.21</v>
      </c>
      <c r="KB54" s="191"/>
      <c r="KD54" s="161"/>
      <c r="KE54" s="163"/>
      <c r="KF54" s="163"/>
      <c r="KG54" s="163">
        <v>1.82</v>
      </c>
      <c r="KH54" s="191"/>
      <c r="KJ54" s="161"/>
      <c r="KK54" s="163"/>
      <c r="KL54" s="163"/>
      <c r="KM54" s="163">
        <v>2.74</v>
      </c>
      <c r="KN54" s="191"/>
      <c r="KP54" s="161"/>
      <c r="KQ54" s="163"/>
      <c r="KR54" s="163"/>
      <c r="KS54" s="163">
        <v>3.3</v>
      </c>
      <c r="KT54" s="191"/>
      <c r="KV54" s="161"/>
      <c r="KW54" s="163"/>
      <c r="KX54" s="163"/>
      <c r="KY54" s="163">
        <v>2.97</v>
      </c>
      <c r="KZ54" s="191"/>
      <c r="LB54" s="161"/>
      <c r="LC54" s="163"/>
      <c r="LD54" s="163"/>
      <c r="LE54" s="163">
        <v>2.95</v>
      </c>
      <c r="LF54" s="191"/>
      <c r="LH54" s="161"/>
      <c r="LI54" s="163"/>
      <c r="LJ54" s="163"/>
      <c r="LK54" s="251">
        <v>2.2999999999999998</v>
      </c>
      <c r="LL54" s="191"/>
      <c r="LN54" s="161"/>
      <c r="LO54" s="163"/>
      <c r="LP54" s="163"/>
      <c r="LQ54" s="251">
        <v>2.33</v>
      </c>
      <c r="LR54" s="191"/>
      <c r="LT54" s="161"/>
      <c r="LU54" s="163"/>
      <c r="LV54" s="163"/>
      <c r="LW54" s="251">
        <v>2.38</v>
      </c>
      <c r="LX54" s="191"/>
      <c r="LZ54" s="161"/>
      <c r="MA54" s="163"/>
      <c r="MB54" s="163"/>
      <c r="MC54" s="251">
        <v>2.46</v>
      </c>
      <c r="MD54" s="191"/>
      <c r="MF54" s="161"/>
      <c r="MG54" s="163"/>
      <c r="MH54" s="163"/>
      <c r="MI54" s="251">
        <v>2.52</v>
      </c>
      <c r="MJ54" s="191"/>
      <c r="ML54" s="161"/>
      <c r="MM54" s="163"/>
      <c r="MN54" s="163"/>
      <c r="MO54" s="251">
        <v>2.87</v>
      </c>
      <c r="MP54" s="191"/>
      <c r="MR54" s="161"/>
      <c r="MS54" s="163"/>
      <c r="MT54" s="163"/>
      <c r="MU54" s="251">
        <v>2.77</v>
      </c>
      <c r="MV54" s="191"/>
      <c r="MX54" s="161"/>
      <c r="MY54" s="163"/>
      <c r="MZ54" s="163"/>
      <c r="NA54" s="251">
        <v>2.77</v>
      </c>
      <c r="NB54" s="191"/>
      <c r="ND54" s="161"/>
      <c r="NE54" s="166"/>
      <c r="NF54" s="163"/>
      <c r="NG54" s="251">
        <v>2.37</v>
      </c>
      <c r="NH54" s="191"/>
      <c r="NJ54" s="161"/>
      <c r="NK54" s="166"/>
      <c r="NL54" s="163"/>
      <c r="NM54" s="251">
        <v>2.37</v>
      </c>
      <c r="NN54" s="191"/>
      <c r="NP54" s="161"/>
      <c r="NQ54" s="163"/>
      <c r="NR54" s="163"/>
      <c r="NS54" s="251">
        <v>2.4500000000000002</v>
      </c>
      <c r="NT54" s="191"/>
      <c r="NV54" s="161"/>
      <c r="NW54" s="163"/>
      <c r="NX54" s="163"/>
      <c r="NY54" s="251">
        <v>1.75</v>
      </c>
      <c r="NZ54" s="191"/>
      <c r="OB54" s="161"/>
      <c r="OC54" s="163"/>
      <c r="OD54" s="163"/>
      <c r="OE54" s="251">
        <v>2.14</v>
      </c>
      <c r="OF54" s="191"/>
      <c r="OH54" s="161"/>
      <c r="OI54" s="163"/>
      <c r="OJ54" s="163"/>
      <c r="OK54" s="251">
        <v>2.66</v>
      </c>
      <c r="OL54" s="191"/>
      <c r="ON54" s="161"/>
      <c r="OO54" s="163"/>
      <c r="OP54" s="163"/>
      <c r="OQ54" s="251">
        <v>2.78</v>
      </c>
      <c r="OR54" s="191"/>
      <c r="OT54" s="161"/>
      <c r="OU54" s="163"/>
      <c r="OV54" s="163"/>
      <c r="OW54" s="251">
        <v>2.71</v>
      </c>
      <c r="OX54" s="191"/>
      <c r="OZ54" s="161"/>
      <c r="PA54" s="163"/>
      <c r="PB54" s="163"/>
      <c r="PC54" s="251">
        <v>1.85</v>
      </c>
      <c r="PD54" s="191"/>
      <c r="PF54" s="161"/>
      <c r="PG54" s="163"/>
      <c r="PH54" s="163"/>
      <c r="PI54" s="251">
        <v>1.74</v>
      </c>
      <c r="PJ54" s="191"/>
      <c r="PL54" s="161"/>
      <c r="PM54" s="163"/>
      <c r="PN54" s="163"/>
      <c r="PO54" s="251">
        <v>2.0699999999999998</v>
      </c>
      <c r="PP54" s="191"/>
      <c r="PR54" s="161"/>
      <c r="PS54" s="163"/>
      <c r="PT54" s="163"/>
      <c r="PU54" s="251">
        <v>2.8</v>
      </c>
      <c r="PV54" s="191"/>
      <c r="PX54" s="161"/>
      <c r="PY54" s="163"/>
      <c r="PZ54" s="163"/>
      <c r="QA54" s="251">
        <v>1.82</v>
      </c>
      <c r="QB54" s="191"/>
      <c r="QD54" s="161"/>
      <c r="QE54" s="166"/>
      <c r="QF54" s="163"/>
      <c r="QG54" s="251">
        <v>1.97</v>
      </c>
      <c r="QH54" s="191"/>
      <c r="QJ54" s="161"/>
      <c r="QK54" s="166"/>
      <c r="QL54" s="163"/>
      <c r="QM54" s="251">
        <v>2.2400000000000002</v>
      </c>
      <c r="QN54" s="191"/>
      <c r="QP54" s="161"/>
      <c r="QQ54" s="166"/>
      <c r="QR54" s="163"/>
      <c r="QS54" s="251">
        <v>1.81</v>
      </c>
      <c r="QT54" s="191"/>
      <c r="QV54" s="161"/>
      <c r="QW54" s="166"/>
      <c r="QX54" s="163"/>
      <c r="QY54" s="251">
        <v>1.99</v>
      </c>
      <c r="QZ54" s="191"/>
      <c r="RB54" s="161"/>
      <c r="RC54" s="166"/>
      <c r="RD54" s="163"/>
      <c r="RE54" s="251">
        <v>1.6</v>
      </c>
      <c r="RF54" s="191"/>
      <c r="RH54" s="161"/>
      <c r="RI54" s="166"/>
      <c r="RJ54" s="163"/>
      <c r="RK54" s="251">
        <v>1.25</v>
      </c>
      <c r="RL54" s="191"/>
      <c r="RN54" s="161"/>
      <c r="RO54" s="166"/>
      <c r="RP54" s="163"/>
      <c r="RQ54" s="251">
        <v>1.56</v>
      </c>
      <c r="RR54" s="191"/>
      <c r="RT54" s="161"/>
      <c r="RU54" s="166"/>
      <c r="RV54" s="163"/>
      <c r="RW54" s="251">
        <v>1.77</v>
      </c>
      <c r="RX54" s="191"/>
      <c r="RZ54" s="161"/>
      <c r="SA54" s="166"/>
      <c r="SB54" s="163"/>
      <c r="SC54" s="251">
        <v>1.8</v>
      </c>
      <c r="SD54" s="191"/>
      <c r="SF54" s="161"/>
      <c r="SG54" s="166"/>
      <c r="SH54" s="163"/>
      <c r="SI54" s="251">
        <v>1.81</v>
      </c>
      <c r="SJ54" s="191"/>
      <c r="SL54" s="161"/>
      <c r="SM54" s="166"/>
      <c r="SN54" s="163"/>
      <c r="SO54" s="251">
        <v>1.67</v>
      </c>
      <c r="SP54" s="191"/>
      <c r="SR54" s="161"/>
      <c r="SS54" s="166"/>
      <c r="ST54" s="163"/>
      <c r="SU54" s="251">
        <v>2.11</v>
      </c>
      <c r="SV54" s="191"/>
      <c r="SX54" s="161"/>
      <c r="SY54" s="166"/>
      <c r="SZ54" s="163"/>
      <c r="TA54" s="251">
        <v>1.75</v>
      </c>
      <c r="TB54" s="191"/>
      <c r="TD54" s="161"/>
      <c r="TE54" s="166"/>
      <c r="TF54" s="163"/>
      <c r="TG54" s="251">
        <v>2.91</v>
      </c>
      <c r="TH54" s="191"/>
      <c r="TJ54" s="161"/>
      <c r="TK54" s="166"/>
      <c r="TL54" s="163"/>
      <c r="TM54" s="251">
        <v>2.2799999999999998</v>
      </c>
      <c r="TN54" s="191"/>
      <c r="TP54" s="161"/>
      <c r="TQ54" s="166"/>
      <c r="TR54" s="163"/>
      <c r="TS54" s="251">
        <v>2.92</v>
      </c>
      <c r="TT54" s="191"/>
      <c r="TV54" s="161"/>
      <c r="TW54" s="166"/>
      <c r="TX54" s="163"/>
      <c r="TY54" s="251">
        <v>2.8</v>
      </c>
      <c r="TZ54" s="191"/>
      <c r="UB54" s="161"/>
      <c r="UC54" s="166"/>
      <c r="UD54" s="163"/>
      <c r="UE54" s="251">
        <v>1.89</v>
      </c>
      <c r="UF54" s="191"/>
    </row>
    <row r="55" spans="1:553" s="74" customFormat="1" ht="27" customHeight="1" x14ac:dyDescent="0.25">
      <c r="A55" s="193"/>
      <c r="B55" s="194" t="s">
        <v>0</v>
      </c>
      <c r="C55" s="195" t="s">
        <v>22</v>
      </c>
      <c r="D55" s="196"/>
      <c r="E55" s="197"/>
      <c r="F55" s="197"/>
      <c r="G55" s="198"/>
      <c r="H55" s="199"/>
      <c r="I55" s="252"/>
      <c r="J55" s="197"/>
      <c r="K55" s="197"/>
      <c r="L55" s="197"/>
      <c r="M55" s="197"/>
      <c r="N55" s="253"/>
      <c r="O55" s="197"/>
      <c r="P55" s="197"/>
      <c r="Q55" s="254"/>
      <c r="R55" s="248"/>
      <c r="S55" s="255"/>
      <c r="T55" s="211"/>
      <c r="U55" s="209"/>
      <c r="V55" s="205"/>
      <c r="W55" s="248"/>
      <c r="X55" s="255"/>
      <c r="Y55" s="204"/>
      <c r="Z55" s="204"/>
      <c r="AA55" s="206"/>
      <c r="AB55" s="248"/>
      <c r="AC55" s="203"/>
      <c r="AD55" s="204"/>
      <c r="AE55" s="204"/>
      <c r="AF55" s="206"/>
      <c r="AG55" s="248"/>
      <c r="AH55" s="207"/>
      <c r="AI55" s="204"/>
      <c r="AJ55" s="204"/>
      <c r="AK55" s="208"/>
      <c r="AL55" s="248"/>
      <c r="AM55" s="203"/>
      <c r="AN55" s="204"/>
      <c r="AO55" s="204"/>
      <c r="AP55" s="209"/>
      <c r="AQ55" s="206"/>
      <c r="AR55" s="210"/>
      <c r="AS55" s="203"/>
      <c r="AT55" s="204"/>
      <c r="AU55" s="204"/>
      <c r="AV55" s="204"/>
      <c r="AW55" s="208"/>
      <c r="AX55" s="203"/>
      <c r="AY55" s="204"/>
      <c r="AZ55" s="204"/>
      <c r="BA55" s="204"/>
      <c r="BB55" s="208"/>
      <c r="BC55" s="203"/>
      <c r="BD55" s="212"/>
      <c r="BE55" s="204"/>
      <c r="BF55" s="213"/>
      <c r="BG55" s="208"/>
      <c r="BH55" s="69"/>
      <c r="BI55" s="70"/>
      <c r="BJ55" s="70"/>
      <c r="BK55" s="70"/>
      <c r="BL55" s="71"/>
      <c r="BM55" s="69"/>
      <c r="BN55" s="256"/>
      <c r="BO55" s="70"/>
      <c r="BP55" s="214"/>
      <c r="BQ55" s="215"/>
      <c r="BR55" s="69"/>
      <c r="BS55" s="256"/>
      <c r="BT55" s="70"/>
      <c r="BU55" s="214"/>
      <c r="BV55" s="215"/>
      <c r="BW55" s="69"/>
      <c r="BX55" s="70"/>
      <c r="BY55" s="70"/>
      <c r="BZ55" s="70"/>
      <c r="CA55" s="71"/>
      <c r="CB55" s="69"/>
      <c r="CC55" s="70"/>
      <c r="CD55" s="70"/>
      <c r="CE55" s="70"/>
      <c r="CF55" s="71"/>
      <c r="CG55" s="69"/>
      <c r="CH55" s="70"/>
      <c r="CI55" s="70"/>
      <c r="CJ55" s="70"/>
      <c r="CK55" s="70"/>
      <c r="CL55" s="69"/>
      <c r="CM55" s="70"/>
      <c r="CN55" s="70"/>
      <c r="CO55" s="70"/>
      <c r="CP55" s="71"/>
      <c r="CQ55" s="69"/>
      <c r="CR55" s="70"/>
      <c r="CS55" s="70"/>
      <c r="CT55" s="70"/>
      <c r="CU55" s="71"/>
      <c r="CV55" s="69"/>
      <c r="CW55" s="70"/>
      <c r="CX55" s="70"/>
      <c r="CY55" s="70"/>
      <c r="CZ55" s="71"/>
      <c r="DA55" s="70"/>
      <c r="DB55" s="69"/>
      <c r="DC55" s="70"/>
      <c r="DD55" s="70"/>
      <c r="DE55" s="70"/>
      <c r="DF55" s="71"/>
      <c r="DG55" s="69"/>
      <c r="DH55" s="70"/>
      <c r="DI55" s="70"/>
      <c r="DJ55" s="70"/>
      <c r="DK55" s="71"/>
      <c r="DL55" s="69"/>
      <c r="DM55" s="70"/>
      <c r="DN55" s="70"/>
      <c r="DO55" s="70"/>
      <c r="DP55" s="71"/>
      <c r="DQ55" s="69"/>
      <c r="DR55" s="70"/>
      <c r="DS55" s="70"/>
      <c r="DT55" s="70"/>
      <c r="DU55" s="71"/>
      <c r="DV55" s="69"/>
      <c r="DW55" s="70"/>
      <c r="DX55" s="70"/>
      <c r="DY55" s="70"/>
      <c r="DZ55" s="71"/>
      <c r="EA55" s="69"/>
      <c r="EB55" s="70"/>
      <c r="EC55" s="70"/>
      <c r="ED55" s="70"/>
      <c r="EE55" s="71"/>
      <c r="EF55" s="69"/>
      <c r="EG55" s="70"/>
      <c r="EH55" s="70"/>
      <c r="EI55" s="70"/>
      <c r="EJ55" s="71"/>
      <c r="EK55" s="69"/>
      <c r="EL55" s="70"/>
      <c r="EM55" s="70"/>
      <c r="EN55" s="70"/>
      <c r="EO55" s="71"/>
      <c r="EP55" s="69"/>
      <c r="EQ55" s="70"/>
      <c r="ER55" s="70"/>
      <c r="ES55" s="70"/>
      <c r="ET55" s="71"/>
      <c r="EV55" s="69"/>
      <c r="EW55" s="70"/>
      <c r="EX55" s="70"/>
      <c r="EY55" s="70"/>
      <c r="EZ55" s="71"/>
      <c r="FB55" s="69"/>
      <c r="FC55" s="70"/>
      <c r="FD55" s="70"/>
      <c r="FE55" s="70"/>
      <c r="FF55" s="71"/>
      <c r="FH55" s="69"/>
      <c r="FI55" s="70"/>
      <c r="FJ55" s="70"/>
      <c r="FK55" s="70"/>
      <c r="FL55" s="71"/>
      <c r="FN55" s="69"/>
      <c r="FO55" s="70"/>
      <c r="FP55" s="70"/>
      <c r="FQ55" s="70"/>
      <c r="FR55" s="71"/>
      <c r="FT55" s="69"/>
      <c r="FU55" s="70"/>
      <c r="FV55" s="70"/>
      <c r="FW55" s="70"/>
      <c r="FX55" s="71"/>
      <c r="FZ55" s="69"/>
      <c r="GA55" s="70"/>
      <c r="GB55" s="70"/>
      <c r="GC55" s="70"/>
      <c r="GD55" s="71"/>
      <c r="GF55" s="69"/>
      <c r="GG55" s="70"/>
      <c r="GH55" s="70"/>
      <c r="GI55" s="70"/>
      <c r="GJ55" s="71"/>
      <c r="GL55" s="69"/>
      <c r="GM55" s="70"/>
      <c r="GN55" s="70"/>
      <c r="GO55" s="70"/>
      <c r="GP55" s="71"/>
      <c r="GR55" s="69"/>
      <c r="GS55" s="70"/>
      <c r="GT55" s="70"/>
      <c r="GU55" s="70"/>
      <c r="GV55" s="71"/>
      <c r="GX55" s="69"/>
      <c r="GY55" s="70"/>
      <c r="GZ55" s="70"/>
      <c r="HA55" s="70"/>
      <c r="HB55" s="75"/>
      <c r="HD55" s="69"/>
      <c r="HE55" s="70"/>
      <c r="HF55" s="70"/>
      <c r="HG55" s="70"/>
      <c r="HH55" s="75"/>
      <c r="HJ55" s="69"/>
      <c r="HK55" s="70"/>
      <c r="HL55" s="70"/>
      <c r="HM55" s="70"/>
      <c r="HN55" s="75"/>
      <c r="HP55" s="69"/>
      <c r="HQ55" s="70"/>
      <c r="HR55" s="70"/>
      <c r="HS55" s="70"/>
      <c r="HT55" s="75"/>
      <c r="HV55" s="69"/>
      <c r="HW55" s="70"/>
      <c r="HX55" s="70"/>
      <c r="HY55" s="70"/>
      <c r="HZ55" s="75"/>
      <c r="IB55" s="69"/>
      <c r="IC55" s="70"/>
      <c r="ID55" s="70"/>
      <c r="IE55" s="70"/>
      <c r="IF55" s="75"/>
      <c r="IH55" s="69"/>
      <c r="II55" s="70"/>
      <c r="IJ55" s="70"/>
      <c r="IK55" s="70"/>
      <c r="IL55" s="75"/>
      <c r="IN55" s="69"/>
      <c r="IO55" s="70"/>
      <c r="IP55" s="70"/>
      <c r="IQ55" s="70"/>
      <c r="IR55" s="75"/>
      <c r="IT55" s="69"/>
      <c r="IU55" s="70"/>
      <c r="IV55" s="70"/>
      <c r="IW55" s="70"/>
      <c r="IX55" s="75"/>
      <c r="IZ55" s="69"/>
      <c r="JA55" s="70"/>
      <c r="JB55" s="70"/>
      <c r="JC55" s="70"/>
      <c r="JD55" s="75"/>
      <c r="JF55" s="69"/>
      <c r="JG55" s="70"/>
      <c r="JH55" s="70"/>
      <c r="JI55" s="70"/>
      <c r="JJ55" s="75"/>
      <c r="JL55" s="69"/>
      <c r="JM55" s="70"/>
      <c r="JN55" s="70"/>
      <c r="JO55" s="70"/>
      <c r="JP55" s="75"/>
      <c r="JR55" s="69"/>
      <c r="JS55" s="70"/>
      <c r="JT55" s="70"/>
      <c r="JU55" s="70"/>
      <c r="JV55" s="75"/>
      <c r="JX55" s="69"/>
      <c r="JY55" s="70"/>
      <c r="JZ55" s="70"/>
      <c r="KA55" s="70"/>
      <c r="KB55" s="75"/>
      <c r="KD55" s="69"/>
      <c r="KE55" s="70"/>
      <c r="KF55" s="70"/>
      <c r="KG55" s="70"/>
      <c r="KH55" s="75"/>
      <c r="KJ55" s="69"/>
      <c r="KK55" s="70"/>
      <c r="KL55" s="70"/>
      <c r="KM55" s="70"/>
      <c r="KN55" s="75"/>
      <c r="KP55" s="69"/>
      <c r="KQ55" s="257"/>
      <c r="KR55" s="70"/>
      <c r="KS55" s="70"/>
      <c r="KT55" s="75"/>
      <c r="KV55" s="69"/>
      <c r="KW55" s="70"/>
      <c r="KX55" s="70"/>
      <c r="KY55" s="70"/>
      <c r="KZ55" s="75"/>
      <c r="LB55" s="69"/>
      <c r="LC55" s="70"/>
      <c r="LD55" s="70"/>
      <c r="LE55" s="70"/>
      <c r="LF55" s="75"/>
      <c r="LH55" s="69"/>
      <c r="LI55" s="70"/>
      <c r="LJ55" s="70"/>
      <c r="LK55" s="70"/>
      <c r="LL55" s="75"/>
      <c r="LN55" s="69"/>
      <c r="LO55" s="70"/>
      <c r="LP55" s="70"/>
      <c r="LQ55" s="70"/>
      <c r="LR55" s="75"/>
      <c r="LT55" s="69"/>
      <c r="LU55" s="70"/>
      <c r="LV55" s="70"/>
      <c r="LW55" s="70"/>
      <c r="LX55" s="75"/>
      <c r="LZ55" s="69"/>
      <c r="MA55" s="70"/>
      <c r="MB55" s="70"/>
      <c r="MC55" s="70"/>
      <c r="MD55" s="75"/>
      <c r="MF55" s="69"/>
      <c r="MG55" s="70"/>
      <c r="MH55" s="70"/>
      <c r="MI55" s="70"/>
      <c r="MJ55" s="75"/>
      <c r="ML55" s="69"/>
      <c r="MM55" s="70"/>
      <c r="MN55" s="70"/>
      <c r="MO55" s="70"/>
      <c r="MP55" s="75"/>
      <c r="MR55" s="69"/>
      <c r="MS55" s="70"/>
      <c r="MT55" s="70"/>
      <c r="MU55" s="70"/>
      <c r="MV55" s="75"/>
      <c r="MX55" s="69"/>
      <c r="MY55" s="70"/>
      <c r="MZ55" s="70"/>
      <c r="NA55" s="70"/>
      <c r="NB55" s="75"/>
      <c r="ND55" s="69"/>
      <c r="NE55" s="70"/>
      <c r="NF55" s="70"/>
      <c r="NG55" s="70"/>
      <c r="NH55" s="75"/>
      <c r="NJ55" s="69"/>
      <c r="NK55" s="70"/>
      <c r="NL55" s="70"/>
      <c r="NM55" s="70"/>
      <c r="NN55" s="75"/>
      <c r="NP55" s="69"/>
      <c r="NQ55" s="70"/>
      <c r="NR55" s="70"/>
      <c r="NS55" s="70"/>
      <c r="NT55" s="75"/>
      <c r="NV55" s="69"/>
      <c r="NW55" s="70"/>
      <c r="NX55" s="70"/>
      <c r="NY55" s="70"/>
      <c r="NZ55" s="75"/>
      <c r="OB55" s="69"/>
      <c r="OC55" s="70"/>
      <c r="OD55" s="70"/>
      <c r="OE55" s="70"/>
      <c r="OF55" s="75"/>
      <c r="OH55" s="69"/>
      <c r="OI55" s="70"/>
      <c r="OJ55" s="70"/>
      <c r="OK55" s="70"/>
      <c r="OL55" s="75"/>
      <c r="ON55" s="69"/>
      <c r="OO55" s="70"/>
      <c r="OP55" s="70"/>
      <c r="OQ55" s="70"/>
      <c r="OR55" s="75"/>
      <c r="OT55" s="69"/>
      <c r="OU55" s="70"/>
      <c r="OV55" s="70"/>
      <c r="OW55" s="70"/>
      <c r="OX55" s="75"/>
      <c r="OZ55" s="69"/>
      <c r="PA55" s="70"/>
      <c r="PB55" s="70"/>
      <c r="PC55" s="70"/>
      <c r="PD55" s="75"/>
      <c r="PF55" s="69"/>
      <c r="PG55" s="70"/>
      <c r="PH55" s="70"/>
      <c r="PI55" s="70"/>
      <c r="PJ55" s="75"/>
      <c r="PL55" s="69"/>
      <c r="PM55" s="70"/>
      <c r="PN55" s="70"/>
      <c r="PO55" s="70"/>
      <c r="PP55" s="75"/>
      <c r="PR55" s="69"/>
      <c r="PS55" s="70"/>
      <c r="PT55" s="70"/>
      <c r="PU55" s="70"/>
      <c r="PV55" s="75"/>
      <c r="PX55" s="69"/>
      <c r="PY55" s="70"/>
      <c r="PZ55" s="70"/>
      <c r="QA55" s="70"/>
      <c r="QB55" s="75"/>
      <c r="QD55" s="69"/>
      <c r="QE55" s="70"/>
      <c r="QF55" s="70"/>
      <c r="QG55" s="70"/>
      <c r="QH55" s="75"/>
      <c r="QJ55" s="69"/>
      <c r="QK55" s="70"/>
      <c r="QL55" s="70"/>
      <c r="QM55" s="70"/>
      <c r="QN55" s="75"/>
      <c r="QP55" s="69"/>
      <c r="QQ55" s="70"/>
      <c r="QR55" s="70"/>
      <c r="QS55" s="70"/>
      <c r="QT55" s="75"/>
      <c r="QV55" s="69"/>
      <c r="QW55" s="70"/>
      <c r="QX55" s="70"/>
      <c r="QY55" s="70"/>
      <c r="QZ55" s="75"/>
      <c r="RB55" s="69"/>
      <c r="RC55" s="70"/>
      <c r="RD55" s="70"/>
      <c r="RE55" s="70"/>
      <c r="RF55" s="75"/>
      <c r="RH55" s="69"/>
      <c r="RI55" s="70"/>
      <c r="RJ55" s="70"/>
      <c r="RK55" s="70"/>
      <c r="RL55" s="75"/>
      <c r="RN55" s="69"/>
      <c r="RO55" s="70"/>
      <c r="RP55" s="70"/>
      <c r="RQ55" s="70"/>
      <c r="RR55" s="75"/>
      <c r="RT55" s="69"/>
      <c r="RU55" s="70"/>
      <c r="RV55" s="70"/>
      <c r="RW55" s="70"/>
      <c r="RX55" s="75"/>
      <c r="RZ55" s="69"/>
      <c r="SA55" s="70"/>
      <c r="SB55" s="70"/>
      <c r="SC55" s="70"/>
      <c r="SD55" s="75"/>
      <c r="SF55" s="69"/>
      <c r="SG55" s="70"/>
      <c r="SH55" s="70"/>
      <c r="SI55" s="70"/>
      <c r="SJ55" s="75"/>
      <c r="SL55" s="69"/>
      <c r="SM55" s="70"/>
      <c r="SN55" s="70"/>
      <c r="SO55" s="70"/>
      <c r="SP55" s="75"/>
      <c r="SR55" s="69"/>
      <c r="SS55" s="70"/>
      <c r="ST55" s="70"/>
      <c r="SU55" s="70"/>
      <c r="SV55" s="75"/>
      <c r="SX55" s="69"/>
      <c r="SY55" s="70"/>
      <c r="SZ55" s="70"/>
      <c r="TA55" s="70"/>
      <c r="TB55" s="75"/>
      <c r="TD55" s="69"/>
      <c r="TE55" s="70"/>
      <c r="TF55" s="70"/>
      <c r="TG55" s="70"/>
      <c r="TH55" s="75"/>
      <c r="TJ55" s="69"/>
      <c r="TK55" s="70"/>
      <c r="TL55" s="70"/>
      <c r="TM55" s="70"/>
      <c r="TN55" s="75"/>
      <c r="TP55" s="69"/>
      <c r="TQ55" s="70"/>
      <c r="TR55" s="70"/>
      <c r="TS55" s="70"/>
      <c r="TT55" s="75"/>
      <c r="TV55" s="69"/>
      <c r="TW55" s="70"/>
      <c r="TX55" s="70"/>
      <c r="TY55" s="70"/>
      <c r="TZ55" s="75"/>
      <c r="UB55" s="69"/>
      <c r="UC55" s="70"/>
      <c r="UD55" s="70"/>
      <c r="UE55" s="70"/>
      <c r="UF55" s="75"/>
    </row>
    <row r="56" spans="1:553" x14ac:dyDescent="0.25">
      <c r="A56" s="76" t="s">
        <v>251</v>
      </c>
      <c r="B56" s="77" t="s">
        <v>13</v>
      </c>
      <c r="C56" s="76" t="s">
        <v>231</v>
      </c>
      <c r="D56" s="78" t="s">
        <v>36</v>
      </c>
      <c r="E56" s="79">
        <v>223882107</v>
      </c>
      <c r="F56" s="79">
        <v>2707</v>
      </c>
      <c r="G56" s="110">
        <v>0.48</v>
      </c>
      <c r="H56" s="216">
        <f>(E56*$F$3)/$F$4</f>
        <v>47184519.185048789</v>
      </c>
      <c r="I56" s="80" t="s">
        <v>36</v>
      </c>
      <c r="J56" s="217">
        <v>81129674</v>
      </c>
      <c r="K56" s="218">
        <v>2368</v>
      </c>
      <c r="L56" s="219">
        <v>0.3</v>
      </c>
      <c r="M56" s="218">
        <f>(J56*$K$3)/$K$4</f>
        <v>17896717.211185079</v>
      </c>
      <c r="N56" s="84" t="s">
        <v>36</v>
      </c>
      <c r="O56" s="85">
        <v>52276313</v>
      </c>
      <c r="P56" s="85">
        <v>2176</v>
      </c>
      <c r="Q56" s="85">
        <f>(O56*$P$3)/$P$4</f>
        <v>11537239.775520803</v>
      </c>
      <c r="R56" s="86"/>
      <c r="S56" s="89" t="s">
        <v>36</v>
      </c>
      <c r="T56" s="88">
        <v>40279938</v>
      </c>
      <c r="U56" s="94">
        <v>2044</v>
      </c>
      <c r="V56" s="220">
        <f>(T56*$U$3)/$U$4</f>
        <v>8911343.9304705895</v>
      </c>
      <c r="W56" s="86"/>
      <c r="X56" s="89" t="s">
        <v>36</v>
      </c>
      <c r="Y56" s="88">
        <v>31907799</v>
      </c>
      <c r="Z56" s="88">
        <v>1936</v>
      </c>
      <c r="AA56" s="93">
        <f>(Y56*$Z$3)/$Z$4</f>
        <v>7091817.3344117645</v>
      </c>
      <c r="AB56" s="86"/>
      <c r="AC56" s="89" t="s">
        <v>36</v>
      </c>
      <c r="AD56" s="88">
        <v>27845431</v>
      </c>
      <c r="AE56" s="88">
        <v>1845</v>
      </c>
      <c r="AF56" s="93">
        <f>(AD56*$AE$3)/$AE$4</f>
        <v>6260688.0647651292</v>
      </c>
      <c r="AG56" s="86"/>
      <c r="AH56" s="90" t="s">
        <v>36</v>
      </c>
      <c r="AI56" s="88">
        <v>27805458</v>
      </c>
      <c r="AJ56" s="88">
        <v>1838</v>
      </c>
      <c r="AK56" s="220">
        <f>(AI56*$AJ$3)/$AJ$4</f>
        <v>6242705.395605756</v>
      </c>
      <c r="AL56" s="86"/>
      <c r="AM56" s="89" t="s">
        <v>36</v>
      </c>
      <c r="AN56" s="88">
        <v>27413378</v>
      </c>
      <c r="AO56" s="88">
        <v>1825</v>
      </c>
      <c r="AP56" s="91">
        <v>0.6</v>
      </c>
      <c r="AQ56" s="93">
        <f>(AN56*$AO$3)/$AO$4</f>
        <v>6179899.7139452444</v>
      </c>
      <c r="AR56" s="88"/>
      <c r="AS56" s="89"/>
      <c r="AT56" s="94"/>
      <c r="AU56" s="94"/>
      <c r="AV56" s="221"/>
      <c r="AW56" s="93">
        <f>(AT56*$AU$3)/$AU$4</f>
        <v>0</v>
      </c>
      <c r="AX56" s="89"/>
      <c r="AY56" s="94"/>
      <c r="AZ56" s="94"/>
      <c r="BA56" s="94"/>
      <c r="BB56" s="258">
        <f>(AY56*$AZ$3)/$AZ$4</f>
        <v>0</v>
      </c>
      <c r="BC56" s="89"/>
      <c r="BD56" s="95"/>
      <c r="BE56" s="94"/>
      <c r="BF56" s="113"/>
      <c r="BG56" s="97">
        <f>BD56*$BE$3/$BE$4</f>
        <v>0</v>
      </c>
      <c r="BH56" s="98"/>
      <c r="BI56" s="100"/>
      <c r="BJ56" s="100"/>
      <c r="BK56" s="100"/>
      <c r="BL56" s="223">
        <f>BI56*$BJ$3/$BJ$4</f>
        <v>0</v>
      </c>
      <c r="BM56" s="98"/>
      <c r="BN56" s="99"/>
      <c r="BO56" s="100"/>
      <c r="BP56" s="106"/>
      <c r="BQ56" s="104">
        <f>BN56*$BO$3/$BO$4</f>
        <v>0</v>
      </c>
      <c r="BR56" s="98"/>
      <c r="BS56" s="99"/>
      <c r="BT56" s="100"/>
      <c r="BU56" s="106"/>
      <c r="BV56" s="104">
        <f>BS56*$BT$3/$BT$4</f>
        <v>0</v>
      </c>
      <c r="BW56" s="98"/>
      <c r="BX56" s="100"/>
      <c r="BY56" s="100"/>
      <c r="BZ56" s="100"/>
      <c r="CA56" s="101">
        <f>BX56*$BY$3/$BY$4</f>
        <v>0</v>
      </c>
      <c r="CB56" s="98"/>
      <c r="CC56" s="100"/>
      <c r="CD56" s="100"/>
      <c r="CE56" s="100"/>
      <c r="CF56" s="101">
        <f>CC56*$CD$3/$CD$4</f>
        <v>0</v>
      </c>
      <c r="CG56" s="98"/>
      <c r="CH56" s="100"/>
      <c r="CI56" s="100"/>
      <c r="CJ56" s="106"/>
      <c r="CK56" s="99">
        <f>CH56*$CI$3/$CI$4</f>
        <v>0</v>
      </c>
      <c r="CL56" s="98"/>
      <c r="CM56" s="100"/>
      <c r="CN56" s="100"/>
      <c r="CO56" s="100"/>
      <c r="CP56" s="104">
        <f>CM56*$CN$3/$CN$4</f>
        <v>0</v>
      </c>
      <c r="CQ56" s="98"/>
      <c r="CR56" s="99"/>
      <c r="CS56" s="99"/>
      <c r="CT56" s="100"/>
      <c r="CU56" s="104">
        <f>CR56*$CS$2/$CS$3</f>
        <v>0</v>
      </c>
      <c r="CV56" s="98"/>
      <c r="CW56" s="100"/>
      <c r="CX56" s="100"/>
      <c r="CY56" s="100"/>
      <c r="CZ56" s="104">
        <f>CW56*$CX$3/$CX$4</f>
        <v>0</v>
      </c>
      <c r="DA56" s="105"/>
      <c r="DB56" s="98"/>
      <c r="DC56" s="100"/>
      <c r="DD56" s="100"/>
      <c r="DE56" s="100"/>
      <c r="DF56" s="104">
        <f>DC56*$DD$3/$DD$4</f>
        <v>0</v>
      </c>
      <c r="DG56" s="98"/>
      <c r="DH56" s="100"/>
      <c r="DI56" s="225"/>
      <c r="DJ56" s="100"/>
      <c r="DK56" s="104">
        <f>DH56*$DI$3/$DI$4</f>
        <v>0</v>
      </c>
      <c r="DL56" s="98"/>
      <c r="DM56" s="100"/>
      <c r="DN56" s="225"/>
      <c r="DO56" s="100"/>
      <c r="DP56" s="104">
        <f>DM56*$DN$3/$DN$4</f>
        <v>0</v>
      </c>
      <c r="DQ56" s="98"/>
      <c r="DR56" s="100"/>
      <c r="DS56" s="225"/>
      <c r="DT56" s="100"/>
      <c r="DU56" s="104">
        <f>DR56*$DN$3/$DN$4</f>
        <v>0</v>
      </c>
      <c r="DV56" s="98"/>
      <c r="DW56" s="100"/>
      <c r="DX56" s="225"/>
      <c r="DY56" s="100"/>
      <c r="DZ56" s="104">
        <f>DW56*$DN$3/$DN$4</f>
        <v>0</v>
      </c>
      <c r="EA56" s="98"/>
      <c r="EB56" s="100"/>
      <c r="EC56" s="225"/>
      <c r="ED56" s="100"/>
      <c r="EE56" s="104">
        <f>EB56*$DN$3/$DN$4</f>
        <v>0</v>
      </c>
      <c r="EF56" s="98"/>
      <c r="EG56" s="100"/>
      <c r="EH56" s="225"/>
      <c r="EI56" s="100"/>
      <c r="EJ56" s="104">
        <f>EG56*$DN$3/$DN$4</f>
        <v>0</v>
      </c>
      <c r="EK56" s="98"/>
      <c r="EL56" s="100"/>
      <c r="EM56" s="225"/>
      <c r="EN56" s="100"/>
      <c r="EO56" s="104">
        <f>EL56*$DN$3/$DN$4</f>
        <v>0</v>
      </c>
      <c r="EP56" s="98"/>
      <c r="EQ56" s="100"/>
      <c r="ER56" s="225"/>
      <c r="ES56" s="100"/>
      <c r="ET56" s="104">
        <f>EQ56*$ER$3/$ER$4</f>
        <v>0</v>
      </c>
      <c r="EV56" s="98"/>
      <c r="EW56" s="100"/>
      <c r="EX56" s="225"/>
      <c r="EY56" s="100"/>
      <c r="EZ56" s="259">
        <f>EW56*EX$3/EX$4</f>
        <v>0</v>
      </c>
      <c r="FB56" s="98"/>
      <c r="FC56" s="100"/>
      <c r="FD56" s="225"/>
      <c r="FE56" s="100"/>
      <c r="FF56" s="259">
        <f>FC56*FD$3/FD$4</f>
        <v>0</v>
      </c>
      <c r="FH56" s="98"/>
      <c r="FI56" s="100"/>
      <c r="FJ56" s="225"/>
      <c r="FK56" s="100"/>
      <c r="FL56" s="104">
        <f>FI56*FJ$3/FJ$4</f>
        <v>0</v>
      </c>
      <c r="FN56" s="98"/>
      <c r="FO56" s="100"/>
      <c r="FP56" s="225"/>
      <c r="FQ56" s="100"/>
      <c r="FR56" s="104">
        <f>FO56*FP$3/FP$4</f>
        <v>0</v>
      </c>
      <c r="FT56" s="98"/>
      <c r="FU56" s="100"/>
      <c r="FV56" s="225"/>
      <c r="FW56" s="100"/>
      <c r="FX56" s="104">
        <f>FU56*FV$3/FV$4</f>
        <v>0</v>
      </c>
      <c r="FZ56" s="98"/>
      <c r="GA56" s="100"/>
      <c r="GB56" s="225"/>
      <c r="GC56" s="100"/>
      <c r="GD56" s="104">
        <f>GA56*GB$3/GB$4</f>
        <v>0</v>
      </c>
      <c r="GF56" s="98"/>
      <c r="GG56" s="100"/>
      <c r="GH56" s="225"/>
      <c r="GI56" s="100"/>
      <c r="GJ56" s="104">
        <f>GG56*GH$3/GH$4</f>
        <v>0</v>
      </c>
      <c r="GL56" s="98"/>
      <c r="GM56" s="100"/>
      <c r="GN56" s="225"/>
      <c r="GO56" s="100"/>
      <c r="GP56" s="104">
        <f>GM56*GN$3/GN$4</f>
        <v>0</v>
      </c>
      <c r="GR56" s="98"/>
      <c r="GS56" s="100"/>
      <c r="GT56" s="225"/>
      <c r="GU56" s="100"/>
      <c r="GV56" s="104">
        <f>GS56*GT$3/GT$4</f>
        <v>0</v>
      </c>
      <c r="GX56" s="98"/>
      <c r="GY56" s="100"/>
      <c r="GZ56" s="225"/>
      <c r="HA56" s="100"/>
      <c r="HB56" s="108">
        <f>GY56*GZ$3/GZ$4</f>
        <v>0</v>
      </c>
      <c r="HD56" s="98"/>
      <c r="HE56" s="100"/>
      <c r="HF56" s="225"/>
      <c r="HG56" s="100"/>
      <c r="HH56" s="108">
        <f>HE56*HF$3/HF$4</f>
        <v>0</v>
      </c>
      <c r="HJ56" s="98"/>
      <c r="HK56" s="100"/>
      <c r="HL56" s="225"/>
      <c r="HM56" s="100"/>
      <c r="HN56" s="108">
        <f>HK56*HL$3/HL$4</f>
        <v>0</v>
      </c>
      <c r="HP56" s="98"/>
      <c r="HQ56" s="100"/>
      <c r="HR56" s="225"/>
      <c r="HS56" s="100"/>
      <c r="HT56" s="108">
        <f>HQ56*HR$3/HR$4</f>
        <v>0</v>
      </c>
      <c r="HV56" s="98"/>
      <c r="HW56" s="100"/>
      <c r="HX56" s="225"/>
      <c r="HY56" s="100"/>
      <c r="HZ56" s="108">
        <f>HW56*HX$3/HX$4</f>
        <v>0</v>
      </c>
      <c r="IB56" s="98"/>
      <c r="IC56" s="100"/>
      <c r="ID56" s="225"/>
      <c r="IE56" s="100"/>
      <c r="IF56" s="108">
        <f>IC56*ID$3/ID$4</f>
        <v>0</v>
      </c>
      <c r="IH56" s="98"/>
      <c r="II56" s="100"/>
      <c r="IJ56" s="225"/>
      <c r="IK56" s="100"/>
      <c r="IL56" s="108">
        <f>II56*IJ$3/IJ$4</f>
        <v>0</v>
      </c>
      <c r="IN56" s="98"/>
      <c r="IO56" s="100"/>
      <c r="IP56" s="225"/>
      <c r="IQ56" s="100"/>
      <c r="IR56" s="108">
        <f>IO56*IP$3/IP$4</f>
        <v>0</v>
      </c>
      <c r="IT56" s="98"/>
      <c r="IU56" s="100"/>
      <c r="IV56" s="225"/>
      <c r="IW56" s="100"/>
      <c r="IX56" s="108">
        <f>IU56*IV$3/IV$4</f>
        <v>0</v>
      </c>
      <c r="IZ56" s="98"/>
      <c r="JA56" s="100"/>
      <c r="JB56" s="225"/>
      <c r="JC56" s="100"/>
      <c r="JD56" s="108">
        <f>JA56*JB$3/JB$4</f>
        <v>0</v>
      </c>
      <c r="JF56" s="98"/>
      <c r="JG56" s="100"/>
      <c r="JH56" s="225"/>
      <c r="JI56" s="100"/>
      <c r="JJ56" s="108">
        <f>JG56*JH$3/JH$4</f>
        <v>0</v>
      </c>
      <c r="JL56" s="98"/>
      <c r="JM56" s="100"/>
      <c r="JN56" s="225"/>
      <c r="JO56" s="100"/>
      <c r="JP56" s="108">
        <f>JM56*JN$3/JN$4</f>
        <v>0</v>
      </c>
      <c r="JR56" s="98"/>
      <c r="JS56" s="100"/>
      <c r="JT56" s="225"/>
      <c r="JU56" s="100"/>
      <c r="JV56" s="108">
        <f>JS56*JT$3/JT$4</f>
        <v>0</v>
      </c>
      <c r="JX56" s="98"/>
      <c r="JY56" s="100"/>
      <c r="JZ56" s="225"/>
      <c r="KA56" s="100"/>
      <c r="KB56" s="108">
        <f>JY56*JZ$3/JZ$4</f>
        <v>0</v>
      </c>
      <c r="KD56" s="98"/>
      <c r="KE56" s="100"/>
      <c r="KF56" s="225"/>
      <c r="KG56" s="100"/>
      <c r="KH56" s="108">
        <f>KE56*KF$3/KF$4</f>
        <v>0</v>
      </c>
      <c r="KJ56" s="98"/>
      <c r="KK56" s="100"/>
      <c r="KL56" s="225"/>
      <c r="KM56" s="100"/>
      <c r="KN56" s="108">
        <f>KK56*KL$3/KL$4</f>
        <v>0</v>
      </c>
      <c r="KP56" s="98"/>
      <c r="KQ56" s="100"/>
      <c r="KR56" s="225"/>
      <c r="KS56" s="100"/>
      <c r="KT56" s="108">
        <f>KQ56*KR$3/KR$4</f>
        <v>0</v>
      </c>
      <c r="KV56" s="98"/>
      <c r="KW56" s="100"/>
      <c r="KX56" s="225"/>
      <c r="KY56" s="100"/>
      <c r="KZ56" s="108">
        <f>KW56*KX$3/KX$4</f>
        <v>0</v>
      </c>
      <c r="LB56" s="98"/>
      <c r="LC56" s="100"/>
      <c r="LD56" s="225"/>
      <c r="LE56" s="100"/>
      <c r="LF56" s="108">
        <f>LC56*LD$3/LD$4</f>
        <v>0</v>
      </c>
      <c r="LH56" s="98"/>
      <c r="LI56" s="100"/>
      <c r="LJ56" s="225"/>
      <c r="LK56" s="100"/>
      <c r="LL56" s="108">
        <f>LI56*LJ$3/LJ$4</f>
        <v>0</v>
      </c>
      <c r="LN56" s="98"/>
      <c r="LO56" s="100"/>
      <c r="LP56" s="225"/>
      <c r="LQ56" s="100"/>
      <c r="LR56" s="108">
        <f>LO56*LP$3/LP$4</f>
        <v>0</v>
      </c>
      <c r="LT56" s="98"/>
      <c r="LU56" s="100"/>
      <c r="LV56" s="225"/>
      <c r="LW56" s="100"/>
      <c r="LX56" s="108">
        <f>LU56*LV$3/LV$4</f>
        <v>0</v>
      </c>
      <c r="LZ56" s="98"/>
      <c r="MA56" s="100"/>
      <c r="MB56" s="225"/>
      <c r="MC56" s="100"/>
      <c r="MD56" s="108">
        <f>MA56*MB$3/MB$4</f>
        <v>0</v>
      </c>
      <c r="MF56" s="98"/>
      <c r="MG56" s="100"/>
      <c r="MH56" s="225"/>
      <c r="MI56" s="100"/>
      <c r="MJ56" s="108">
        <f>MG56*MH$3/MH$4</f>
        <v>0</v>
      </c>
      <c r="ML56" s="98"/>
      <c r="MM56" s="100"/>
      <c r="MN56" s="225"/>
      <c r="MO56" s="100"/>
      <c r="MP56" s="108">
        <f>MM56*MN$3/MN$4</f>
        <v>0</v>
      </c>
      <c r="MR56" s="98"/>
      <c r="MS56" s="100"/>
      <c r="MT56" s="225"/>
      <c r="MU56" s="100"/>
      <c r="MV56" s="108">
        <f>MS56*MT$3/MT$4</f>
        <v>0</v>
      </c>
      <c r="MX56" s="98"/>
      <c r="MY56" s="100"/>
      <c r="MZ56" s="225"/>
      <c r="NA56" s="100"/>
      <c r="NB56" s="108">
        <f>MY56*MZ$3/MZ$4</f>
        <v>0</v>
      </c>
      <c r="ND56" s="98"/>
      <c r="NE56" s="100"/>
      <c r="NF56" s="225"/>
      <c r="NG56" s="100"/>
      <c r="NH56" s="108">
        <f>NE56*NF$3/NF$4</f>
        <v>0</v>
      </c>
      <c r="NJ56" s="98"/>
      <c r="NK56" s="100"/>
      <c r="NL56" s="225"/>
      <c r="NM56" s="100"/>
      <c r="NN56" s="108">
        <f>NK56*NL$3/NL$4</f>
        <v>0</v>
      </c>
      <c r="NP56" s="98"/>
      <c r="NQ56" s="100"/>
      <c r="NR56" s="225"/>
      <c r="NS56" s="100"/>
      <c r="NT56" s="108">
        <f>NQ56*NR$3/NR$4</f>
        <v>0</v>
      </c>
      <c r="NV56" s="98"/>
      <c r="NW56" s="100"/>
      <c r="NX56" s="225"/>
      <c r="NY56" s="100"/>
      <c r="NZ56" s="108">
        <f>NW56*NX$3/NX$4</f>
        <v>0</v>
      </c>
      <c r="OB56" s="98"/>
      <c r="OC56" s="100"/>
      <c r="OD56" s="225"/>
      <c r="OE56" s="100"/>
      <c r="OF56" s="108">
        <f>OC56*OD$3/OD$4</f>
        <v>0</v>
      </c>
      <c r="OH56" s="98"/>
      <c r="OI56" s="100"/>
      <c r="OJ56" s="225"/>
      <c r="OK56" s="100"/>
      <c r="OL56" s="108">
        <f>OI56*OJ$3/OJ$4</f>
        <v>0</v>
      </c>
      <c r="ON56" s="98"/>
      <c r="OO56" s="100"/>
      <c r="OP56" s="225"/>
      <c r="OQ56" s="100"/>
      <c r="OR56" s="108">
        <f>OO56*OP$3/OP$4</f>
        <v>0</v>
      </c>
      <c r="OT56" s="98"/>
      <c r="OU56" s="100"/>
      <c r="OV56" s="225"/>
      <c r="OW56" s="100"/>
      <c r="OX56" s="108">
        <f>OU56*OV$3/OV$4</f>
        <v>0</v>
      </c>
      <c r="OZ56" s="98"/>
      <c r="PA56" s="100"/>
      <c r="PB56" s="225"/>
      <c r="PC56" s="100"/>
      <c r="PD56" s="108">
        <f>PA56*PB$3/PB$4</f>
        <v>0</v>
      </c>
      <c r="PF56" s="98"/>
      <c r="PG56" s="100"/>
      <c r="PH56" s="225"/>
      <c r="PI56" s="100"/>
      <c r="PJ56" s="108">
        <f>PG56*PH$3/PH$4</f>
        <v>0</v>
      </c>
      <c r="PL56" s="98"/>
      <c r="PM56" s="100"/>
      <c r="PN56" s="225"/>
      <c r="PO56" s="100"/>
      <c r="PP56" s="108">
        <f>PM56*PN$3/PN$4</f>
        <v>0</v>
      </c>
      <c r="PR56" s="98"/>
      <c r="PS56" s="100"/>
      <c r="PT56" s="225"/>
      <c r="PU56" s="100"/>
      <c r="PV56" s="108">
        <f>PS56*PT$3/PT$4</f>
        <v>0</v>
      </c>
      <c r="PX56" s="98"/>
      <c r="PY56" s="100"/>
      <c r="PZ56" s="225"/>
      <c r="QA56" s="100"/>
      <c r="QB56" s="108">
        <f>PY56*PZ$3/PZ$4</f>
        <v>0</v>
      </c>
      <c r="QD56" s="98"/>
      <c r="QE56" s="100"/>
      <c r="QF56" s="225"/>
      <c r="QG56" s="100"/>
      <c r="QH56" s="108">
        <f>QE56*QF$3/QF$4</f>
        <v>0</v>
      </c>
      <c r="QJ56" s="98"/>
      <c r="QK56" s="100"/>
      <c r="QL56" s="225"/>
      <c r="QM56" s="100"/>
      <c r="QN56" s="108">
        <f>QK56*QL$3/QL$4</f>
        <v>0</v>
      </c>
      <c r="QP56" s="98"/>
      <c r="QQ56" s="100"/>
      <c r="QR56" s="225"/>
      <c r="QS56" s="100"/>
      <c r="QT56" s="108">
        <f>QQ56*QR$3/QR$4</f>
        <v>0</v>
      </c>
      <c r="QV56" s="98"/>
      <c r="QW56" s="100"/>
      <c r="QX56" s="225"/>
      <c r="QY56" s="100"/>
      <c r="QZ56" s="108">
        <f>QW56*QX$3/QX$4</f>
        <v>0</v>
      </c>
      <c r="RB56" s="98"/>
      <c r="RC56" s="100"/>
      <c r="RD56" s="225"/>
      <c r="RE56" s="100"/>
      <c r="RF56" s="108">
        <f>RC56*RD$3/RD$4</f>
        <v>0</v>
      </c>
      <c r="RH56" s="98"/>
      <c r="RI56" s="100"/>
      <c r="RJ56" s="225"/>
      <c r="RK56" s="100"/>
      <c r="RL56" s="108">
        <f>RI56*RJ$3/RJ$4</f>
        <v>0</v>
      </c>
      <c r="RN56" s="98"/>
      <c r="RO56" s="100"/>
      <c r="RP56" s="225"/>
      <c r="RQ56" s="100"/>
      <c r="RR56" s="108">
        <f>RO56*RP$3/RP$4</f>
        <v>0</v>
      </c>
      <c r="RT56" s="98"/>
      <c r="RU56" s="100"/>
      <c r="RV56" s="225"/>
      <c r="RW56" s="100"/>
      <c r="RX56" s="108">
        <f>RU56*RV$3/RV$4</f>
        <v>0</v>
      </c>
      <c r="RZ56" s="98"/>
      <c r="SA56" s="100"/>
      <c r="SB56" s="225"/>
      <c r="SC56" s="100"/>
      <c r="SD56" s="108">
        <f>SA56*SB$3/SB$4</f>
        <v>0</v>
      </c>
      <c r="SF56" s="98"/>
      <c r="SG56" s="100"/>
      <c r="SH56" s="225"/>
      <c r="SI56" s="100"/>
      <c r="SJ56" s="108">
        <f>SG56*SH$3/SH$4</f>
        <v>0</v>
      </c>
      <c r="SL56" s="98"/>
      <c r="SM56" s="100"/>
      <c r="SN56" s="225"/>
      <c r="SO56" s="100"/>
      <c r="SP56" s="108">
        <f>SM56*SN$3/SN$4</f>
        <v>0</v>
      </c>
      <c r="SR56" s="98"/>
      <c r="SS56" s="100"/>
      <c r="ST56" s="225"/>
      <c r="SU56" s="100"/>
      <c r="SV56" s="108">
        <f>SS56*ST$3/ST$4</f>
        <v>0</v>
      </c>
      <c r="SX56" s="98"/>
      <c r="SY56" s="100"/>
      <c r="SZ56" s="225"/>
      <c r="TA56" s="100"/>
      <c r="TB56" s="108">
        <f>SY56*SZ$3/SZ$4</f>
        <v>0</v>
      </c>
      <c r="TD56" s="98"/>
      <c r="TE56" s="100"/>
      <c r="TF56" s="225"/>
      <c r="TG56" s="100"/>
      <c r="TH56" s="108">
        <f>TE56*TF$3/TF$4</f>
        <v>0</v>
      </c>
      <c r="TJ56" s="98"/>
      <c r="TK56" s="100"/>
      <c r="TL56" s="225"/>
      <c r="TM56" s="100"/>
      <c r="TN56" s="108">
        <f>TK56*TL$3/TL$4</f>
        <v>0</v>
      </c>
      <c r="TP56" s="98"/>
      <c r="TQ56" s="100"/>
      <c r="TR56" s="225"/>
      <c r="TS56" s="100"/>
      <c r="TT56" s="108">
        <f>TQ56*TR$3/TR$4</f>
        <v>0</v>
      </c>
      <c r="TV56" s="98"/>
      <c r="TW56" s="100"/>
      <c r="TX56" s="225"/>
      <c r="TY56" s="100"/>
      <c r="TZ56" s="108">
        <f>TW56*TX$3/TX$4</f>
        <v>0</v>
      </c>
      <c r="UB56" s="98"/>
      <c r="UC56" s="100"/>
      <c r="UD56" s="225"/>
      <c r="UE56" s="100"/>
      <c r="UF56" s="108">
        <f>UC56*UD$3/UD$4</f>
        <v>0</v>
      </c>
    </row>
    <row r="57" spans="1:553" x14ac:dyDescent="0.25">
      <c r="A57" s="76" t="s">
        <v>252</v>
      </c>
      <c r="B57" s="77" t="s">
        <v>6</v>
      </c>
      <c r="C57" s="76" t="s">
        <v>23</v>
      </c>
      <c r="D57" s="78" t="s">
        <v>35</v>
      </c>
      <c r="E57" s="79">
        <v>90413745</v>
      </c>
      <c r="F57" s="79">
        <v>1852</v>
      </c>
      <c r="G57" s="110">
        <v>0.18</v>
      </c>
      <c r="H57" s="216">
        <f t="shared" ref="H57:H60" si="373">(E57*$F$3)/$F$4</f>
        <v>19055248.062073175</v>
      </c>
      <c r="I57" s="80" t="s">
        <v>36</v>
      </c>
      <c r="J57" s="217">
        <v>49589481</v>
      </c>
      <c r="K57" s="218">
        <v>1328</v>
      </c>
      <c r="L57" s="219">
        <v>0.32</v>
      </c>
      <c r="M57" s="218">
        <f t="shared" ref="M57:M61" si="374">(J57*$K$3)/$K$4</f>
        <v>10939140.691067431</v>
      </c>
      <c r="N57" s="84" t="s">
        <v>36</v>
      </c>
      <c r="O57" s="85">
        <v>61815351</v>
      </c>
      <c r="P57" s="260">
        <v>1286</v>
      </c>
      <c r="Q57" s="85">
        <f t="shared" ref="Q57:Q61" si="375">(O57*$P$3)/$P$4</f>
        <v>13642479.459004303</v>
      </c>
      <c r="R57" s="86"/>
      <c r="S57" s="89" t="s">
        <v>36</v>
      </c>
      <c r="T57" s="88">
        <v>55841645</v>
      </c>
      <c r="U57" s="94">
        <v>1307</v>
      </c>
      <c r="V57" s="220">
        <f t="shared" ref="V57:V61" si="376">(T57*$U$3)/$U$4</f>
        <v>12354142.755588237</v>
      </c>
      <c r="W57" s="86"/>
      <c r="X57" s="89" t="s">
        <v>36</v>
      </c>
      <c r="Y57" s="88">
        <v>60668859</v>
      </c>
      <c r="Z57" s="94">
        <v>1397</v>
      </c>
      <c r="AA57" s="93">
        <f t="shared" ref="AA57:AA61" si="377">(Y57*$Z$3)/$Z$4</f>
        <v>13484241.451915354</v>
      </c>
      <c r="AB57" s="86"/>
      <c r="AC57" s="89" t="s">
        <v>36</v>
      </c>
      <c r="AD57" s="88">
        <v>69320196</v>
      </c>
      <c r="AE57" s="88">
        <v>1612</v>
      </c>
      <c r="AF57" s="93">
        <f t="shared" ref="AF57:AF61" si="378">(AD57*$AE$3)/$AE$4</f>
        <v>15585757.094023054</v>
      </c>
      <c r="AG57" s="86"/>
      <c r="AH57" s="90" t="s">
        <v>36</v>
      </c>
      <c r="AI57" s="88">
        <v>69665754</v>
      </c>
      <c r="AJ57" s="88">
        <v>1634</v>
      </c>
      <c r="AK57" s="220">
        <f t="shared" ref="AK57:AK61" si="379">(AI57*$AJ$3)/$AJ$4</f>
        <v>15640914.038702158</v>
      </c>
      <c r="AL57" s="86"/>
      <c r="AM57" s="89" t="s">
        <v>36</v>
      </c>
      <c r="AN57" s="88">
        <v>69150360</v>
      </c>
      <c r="AO57" s="88">
        <v>1688</v>
      </c>
      <c r="AP57" s="91">
        <v>-1.99</v>
      </c>
      <c r="AQ57" s="93">
        <f t="shared" ref="AQ57:AQ61" si="380">(AN57*$AO$3)/$AO$4</f>
        <v>15588822.726743516</v>
      </c>
      <c r="AR57" s="88"/>
      <c r="AS57" s="89" t="s">
        <v>36</v>
      </c>
      <c r="AT57" s="88">
        <v>77124514</v>
      </c>
      <c r="AU57" s="88">
        <v>1795</v>
      </c>
      <c r="AV57" s="221">
        <v>-1.78</v>
      </c>
      <c r="AW57" s="93">
        <f t="shared" ref="AW57:AW61" si="381">(AT57*$AU$3)/$AU$4</f>
        <v>17479704.33293948</v>
      </c>
      <c r="AX57" s="89" t="s">
        <v>36</v>
      </c>
      <c r="AY57" s="88">
        <v>80257336</v>
      </c>
      <c r="AZ57" s="88">
        <v>1897</v>
      </c>
      <c r="BA57" s="94">
        <v>-3.37</v>
      </c>
      <c r="BB57" s="258">
        <f t="shared" ref="BB57:BB61" si="382">(AY57*$AZ$3)/$AZ$4</f>
        <v>18257152.194289017</v>
      </c>
      <c r="BC57" s="89" t="s">
        <v>36</v>
      </c>
      <c r="BD57" s="88">
        <v>81646866.450000003</v>
      </c>
      <c r="BE57" s="94">
        <v>1961</v>
      </c>
      <c r="BF57" s="113">
        <v>-4.6900000000000004</v>
      </c>
      <c r="BG57" s="97">
        <f t="shared" ref="BG57:BG61" si="383">BD57*$BE$3/$BE$4</f>
        <v>18873323.988273259</v>
      </c>
      <c r="BH57" s="98" t="s">
        <v>36</v>
      </c>
      <c r="BI57" s="99">
        <v>83092476.400000006</v>
      </c>
      <c r="BJ57" s="99">
        <v>2002</v>
      </c>
      <c r="BK57" s="100">
        <v>-4.45</v>
      </c>
      <c r="BL57" s="223">
        <f t="shared" ref="BL57:BL61" si="384">BI57*$BJ$3/$BJ$4</f>
        <v>19393711.632564299</v>
      </c>
      <c r="BM57" s="224" t="s">
        <v>36</v>
      </c>
      <c r="BN57" s="99">
        <v>86611423</v>
      </c>
      <c r="BO57" s="100">
        <v>2028</v>
      </c>
      <c r="BP57" s="106">
        <v>-6.66</v>
      </c>
      <c r="BQ57" s="104">
        <f t="shared" ref="BQ57:BQ61" si="385">BN57*$BO$3/$BO$4</f>
        <v>20398938.559252538</v>
      </c>
      <c r="BR57" s="224" t="s">
        <v>36</v>
      </c>
      <c r="BS57" s="99">
        <v>86836929</v>
      </c>
      <c r="BT57" s="100">
        <v>2074</v>
      </c>
      <c r="BU57" s="106">
        <v>-6.34</v>
      </c>
      <c r="BV57" s="104">
        <f t="shared" ref="BV57:BV61" si="386">BS57*$BT$3/$BT$4</f>
        <v>20662897.742136627</v>
      </c>
      <c r="BW57" s="98" t="s">
        <v>36</v>
      </c>
      <c r="BX57" s="105">
        <v>85285540</v>
      </c>
      <c r="BY57" s="105">
        <v>2141</v>
      </c>
      <c r="BZ57" s="106">
        <v>-5.73</v>
      </c>
      <c r="CA57" s="101">
        <f t="shared" ref="CA57:CA61" si="387">BX57*$BY$3/$BY$4</f>
        <v>20492489.002066959</v>
      </c>
      <c r="CB57" s="98" t="s">
        <v>36</v>
      </c>
      <c r="CC57" s="99">
        <v>91072862</v>
      </c>
      <c r="CD57" s="99">
        <v>2207</v>
      </c>
      <c r="CE57" s="103">
        <v>-4.7300000000000004</v>
      </c>
      <c r="CF57" s="101">
        <f t="shared" ref="CF57:CF61" si="388">CC57*$CD$3/$CD$4</f>
        <v>22089344.864917032</v>
      </c>
      <c r="CG57" s="98" t="s">
        <v>36</v>
      </c>
      <c r="CH57" s="99">
        <v>98640045</v>
      </c>
      <c r="CI57" s="99">
        <v>2272</v>
      </c>
      <c r="CJ57" s="106">
        <v>-6.61</v>
      </c>
      <c r="CK57" s="99">
        <f t="shared" ref="CK57:CK61" si="389">CH57*$CI$3/$CI$4</f>
        <v>24127182.709978167</v>
      </c>
      <c r="CL57" s="98" t="s">
        <v>36</v>
      </c>
      <c r="CM57" s="99">
        <v>105445665</v>
      </c>
      <c r="CN57" s="99">
        <v>2343</v>
      </c>
      <c r="CO57" s="103">
        <v>-6.31</v>
      </c>
      <c r="CP57" s="104">
        <f t="shared" ref="CP57:CP61" si="390">CM57*$CN$3/$CN$4</f>
        <v>25999493.574497819</v>
      </c>
      <c r="CQ57" s="98" t="s">
        <v>36</v>
      </c>
      <c r="CR57" s="99">
        <v>106723179</v>
      </c>
      <c r="CS57" s="99">
        <v>2380</v>
      </c>
      <c r="CT57" s="100">
        <v>-6.54</v>
      </c>
      <c r="CU57" s="104">
        <f t="shared" ref="CU57:CU61" si="391">CR57*$CS$2/$CS$3</f>
        <v>26550424.452620991</v>
      </c>
      <c r="CV57" s="1" t="s">
        <v>36</v>
      </c>
      <c r="CW57" s="107">
        <v>99843269.109999999</v>
      </c>
      <c r="CX57" s="1">
        <v>2413</v>
      </c>
      <c r="CY57" s="18">
        <v>-5.4</v>
      </c>
      <c r="CZ57" s="104">
        <f t="shared" ref="CZ57:CZ61" si="392">CW57*$CX$3/$CX$4</f>
        <v>25010156.735558733</v>
      </c>
      <c r="DA57" s="105"/>
      <c r="DB57" s="1" t="s">
        <v>36</v>
      </c>
      <c r="DC57" s="107">
        <v>98698490</v>
      </c>
      <c r="DD57" s="1">
        <v>2455</v>
      </c>
      <c r="DE57" s="18">
        <v>-4.76</v>
      </c>
      <c r="DF57" s="104">
        <f t="shared" ref="DF57:DF61" si="393">DC57*$DD$3/$DD$4</f>
        <v>24870292.975801744</v>
      </c>
      <c r="DG57" s="1" t="s">
        <v>36</v>
      </c>
      <c r="DH57" s="107">
        <v>96533528</v>
      </c>
      <c r="DI57" s="8">
        <v>2463</v>
      </c>
      <c r="DJ57" s="18">
        <v>-3.38</v>
      </c>
      <c r="DK57" s="104">
        <f>DH57*$DI$3/$DI$4</f>
        <v>24446060.570285715</v>
      </c>
      <c r="DL57" s="1" t="s">
        <v>36</v>
      </c>
      <c r="DM57" s="107">
        <v>100558324</v>
      </c>
      <c r="DN57" s="8">
        <v>2478</v>
      </c>
      <c r="DO57" s="18">
        <v>-2.4</v>
      </c>
      <c r="DP57" s="104">
        <f t="shared" ref="DP57:DP61" si="394">DM57*$DN$3/$DN$4</f>
        <v>25566440.82432653</v>
      </c>
      <c r="DQ57" s="1" t="s">
        <v>36</v>
      </c>
      <c r="DR57" s="107">
        <v>97704753</v>
      </c>
      <c r="DS57" s="8">
        <v>2490</v>
      </c>
      <c r="DT57" s="18">
        <v>-1.97</v>
      </c>
      <c r="DU57" s="104">
        <f t="shared" ref="DU57:DU61" si="395">DR57*$DN$3/$DN$4</f>
        <v>24840934.956612244</v>
      </c>
      <c r="DV57" s="1" t="s">
        <v>36</v>
      </c>
      <c r="DW57" s="107">
        <v>92358994</v>
      </c>
      <c r="DX57" s="8">
        <v>2508</v>
      </c>
      <c r="DY57" s="18">
        <v>4.3</v>
      </c>
      <c r="DZ57" s="104">
        <f t="shared" ref="DZ57:DZ61" si="396">DW57*$DN$3/$DN$4</f>
        <v>23481803.005142856</v>
      </c>
      <c r="EA57" s="1" t="s">
        <v>36</v>
      </c>
      <c r="EB57" s="107">
        <v>95199498</v>
      </c>
      <c r="EC57" s="8">
        <v>2517</v>
      </c>
      <c r="ED57" s="18">
        <v>-0.83</v>
      </c>
      <c r="EE57" s="104">
        <f t="shared" ref="EE57:EE61" si="397">EB57*$DN$3/$DN$4</f>
        <v>24203986.654775508</v>
      </c>
      <c r="EF57" s="1" t="s">
        <v>36</v>
      </c>
      <c r="EG57" s="107">
        <v>95793908</v>
      </c>
      <c r="EH57" s="8">
        <v>2530</v>
      </c>
      <c r="EI57" s="18">
        <v>-2.02</v>
      </c>
      <c r="EJ57" s="104">
        <f t="shared" ref="EJ57:EJ61" si="398">EG57*$DN$3/$DN$4</f>
        <v>24355112.364571426</v>
      </c>
      <c r="EK57" s="1" t="s">
        <v>36</v>
      </c>
      <c r="EL57" s="107">
        <v>95509760</v>
      </c>
      <c r="EM57" s="8">
        <v>2551</v>
      </c>
      <c r="EN57" s="18">
        <v>-2.08</v>
      </c>
      <c r="EO57" s="104">
        <f t="shared" ref="EO57:EO61" si="399">EL57*$DN$3/$DN$4</f>
        <v>24282869.185306117</v>
      </c>
      <c r="EP57" s="1" t="s">
        <v>36</v>
      </c>
      <c r="EQ57" s="107">
        <v>93979262</v>
      </c>
      <c r="ER57" s="8">
        <v>2588</v>
      </c>
      <c r="ES57" s="18">
        <v>-2.0099999999999998</v>
      </c>
      <c r="ET57" s="104">
        <f t="shared" ref="ET57:ET61" si="400">EQ57*$ER$3/$ER$4</f>
        <v>24406660.934215743</v>
      </c>
      <c r="EV57" s="98" t="s">
        <v>36</v>
      </c>
      <c r="EW57" s="105">
        <v>93850756</v>
      </c>
      <c r="EX57" s="225">
        <v>2606</v>
      </c>
      <c r="EY57" s="106">
        <v>-1.65</v>
      </c>
      <c r="EZ57" s="259">
        <f t="shared" ref="EZ57:EZ61" si="401">EW57*EX$3/EX$4</f>
        <v>24460981.95412828</v>
      </c>
      <c r="FB57" s="98" t="s">
        <v>36</v>
      </c>
      <c r="FC57" s="105">
        <v>95028655</v>
      </c>
      <c r="FD57" s="225">
        <v>2584</v>
      </c>
      <c r="FE57" s="106">
        <v>-2.37</v>
      </c>
      <c r="FF57" s="259">
        <f t="shared" ref="FF57:FF61" si="402">FC57*FD$3/FD$4</f>
        <v>24856642.517835274</v>
      </c>
      <c r="FH57" s="98" t="s">
        <v>36</v>
      </c>
      <c r="FI57" s="105">
        <v>94230224</v>
      </c>
      <c r="FJ57" s="225">
        <v>2587</v>
      </c>
      <c r="FK57" s="106">
        <v>-2.5499999999999998</v>
      </c>
      <c r="FL57" s="104">
        <f t="shared" ref="FL57:FL61" si="403">FI57*FJ$3/FJ$4</f>
        <v>24735845.885527696</v>
      </c>
      <c r="FN57" s="98" t="s">
        <v>36</v>
      </c>
      <c r="FO57" s="105">
        <v>95594713</v>
      </c>
      <c r="FP57" s="225">
        <v>2610</v>
      </c>
      <c r="FQ57" s="106">
        <v>-2.38</v>
      </c>
      <c r="FR57" s="104">
        <f t="shared" ref="FR57:FR61" si="404">FO57*FP$3/FP$4</f>
        <v>25187674.015670553</v>
      </c>
      <c r="FT57" s="98" t="s">
        <v>36</v>
      </c>
      <c r="FU57" s="105">
        <v>94698980</v>
      </c>
      <c r="FV57" s="225">
        <v>2605</v>
      </c>
      <c r="FW57" s="106">
        <v>-2.44</v>
      </c>
      <c r="FX57" s="104">
        <f t="shared" ref="FX57:FX61" si="405">FU57*FV$3/FV$4</f>
        <v>25049398.706763849</v>
      </c>
      <c r="FZ57" s="98" t="s">
        <v>36</v>
      </c>
      <c r="GA57" s="105">
        <v>94475031</v>
      </c>
      <c r="GB57" s="225">
        <v>2609</v>
      </c>
      <c r="GC57" s="106">
        <v>-2.7</v>
      </c>
      <c r="GD57" s="104">
        <f t="shared" ref="GD57:GD61" si="406">GA57*GB$3/GB$4</f>
        <v>25091246.134040814</v>
      </c>
      <c r="GF57" s="98" t="s">
        <v>36</v>
      </c>
      <c r="GG57" s="105">
        <v>97139776</v>
      </c>
      <c r="GH57" s="225">
        <v>2630</v>
      </c>
      <c r="GI57" s="106">
        <v>-1.42</v>
      </c>
      <c r="GJ57" s="104">
        <f t="shared" ref="GJ57:GJ61" si="407">GG57*GH$3/GH$4</f>
        <v>25905167.494157434</v>
      </c>
      <c r="GL57" s="98" t="s">
        <v>36</v>
      </c>
      <c r="GM57" s="105">
        <v>104930291</v>
      </c>
      <c r="GN57" s="225">
        <v>2640</v>
      </c>
      <c r="GO57" s="106">
        <v>-2.65</v>
      </c>
      <c r="GP57" s="104">
        <f t="shared" ref="GP57:GP61" si="408">GM57*GN$3/GN$4</f>
        <v>28096538.531524781</v>
      </c>
      <c r="GR57" s="98" t="s">
        <v>36</v>
      </c>
      <c r="GS57" s="105">
        <v>103198946</v>
      </c>
      <c r="GT57" s="225">
        <v>2683</v>
      </c>
      <c r="GU57" s="106">
        <v>-1.25</v>
      </c>
      <c r="GV57" s="104">
        <f t="shared" ref="GV57:GV61" si="409">GS57*GT$3/GT$4</f>
        <v>27735544.134297375</v>
      </c>
      <c r="GX57" s="98" t="s">
        <v>36</v>
      </c>
      <c r="GY57" s="105">
        <v>103587416</v>
      </c>
      <c r="GZ57" s="225">
        <v>2700</v>
      </c>
      <c r="HA57" s="106">
        <v>-2.13</v>
      </c>
      <c r="HB57" s="108">
        <f t="shared" ref="HB57:HB61" si="410">GY57*GZ$3/GZ$4</f>
        <v>27954861.132163264</v>
      </c>
      <c r="HD57" s="98" t="s">
        <v>36</v>
      </c>
      <c r="HE57" s="105">
        <v>105060378.31</v>
      </c>
      <c r="HF57" s="225">
        <v>2744</v>
      </c>
      <c r="HG57" s="106">
        <v>-2.3199999999999998</v>
      </c>
      <c r="HH57" s="108">
        <f t="shared" ref="HH57:HH61" si="411">HE57*HF$3/HF$4</f>
        <v>28464164.507752609</v>
      </c>
      <c r="HJ57" s="98" t="s">
        <v>36</v>
      </c>
      <c r="HK57" s="105">
        <v>104367202</v>
      </c>
      <c r="HL57" s="225">
        <v>2802</v>
      </c>
      <c r="HM57" s="106">
        <v>-2.83</v>
      </c>
      <c r="HN57" s="108">
        <f t="shared" ref="HN57:HN61" si="412">HK57*HL$3/HL$4</f>
        <v>28412525.426104955</v>
      </c>
      <c r="HP57" s="98" t="s">
        <v>36</v>
      </c>
      <c r="HQ57" s="105">
        <v>103819092</v>
      </c>
      <c r="HR57" s="225">
        <v>2904</v>
      </c>
      <c r="HS57" s="106">
        <v>-1.6</v>
      </c>
      <c r="HT57" s="108">
        <f t="shared" ref="HT57:HT61" si="413">HQ57*HR$3/HR$4</f>
        <v>28419946.745755102</v>
      </c>
      <c r="HV57" s="98" t="s">
        <v>36</v>
      </c>
      <c r="HW57" s="105">
        <v>112151150</v>
      </c>
      <c r="HX57" s="225">
        <v>3041</v>
      </c>
      <c r="HY57" s="106">
        <v>-0.18</v>
      </c>
      <c r="HZ57" s="108">
        <f t="shared" ref="HZ57:HZ61" si="414">HW57*HX$3/HX$4</f>
        <v>30877696.576749273</v>
      </c>
      <c r="IB57" s="98" t="s">
        <v>36</v>
      </c>
      <c r="IC57" s="105">
        <v>118509398</v>
      </c>
      <c r="ID57" s="225">
        <v>3271</v>
      </c>
      <c r="IE57" s="106">
        <v>-0.76</v>
      </c>
      <c r="IF57" s="109">
        <f>IC57*ID$3/ID$4</f>
        <v>32822093.37348979</v>
      </c>
      <c r="IH57" s="98" t="s">
        <v>36</v>
      </c>
      <c r="II57" s="105">
        <v>133789008</v>
      </c>
      <c r="IJ57" s="225">
        <v>3562</v>
      </c>
      <c r="IK57" s="106">
        <v>-0.45</v>
      </c>
      <c r="IL57" s="108">
        <f>II57*IJ$3/IJ$4</f>
        <v>37251267.45341108</v>
      </c>
      <c r="IN57" s="98" t="s">
        <v>36</v>
      </c>
      <c r="IO57" s="105">
        <v>144992542</v>
      </c>
      <c r="IP57" s="225">
        <v>3792</v>
      </c>
      <c r="IQ57" s="106">
        <v>-0.52</v>
      </c>
      <c r="IR57" s="108">
        <f>IO57*IP$3/IP$4</f>
        <v>40575507.664588921</v>
      </c>
      <c r="IT57" s="98" t="s">
        <v>36</v>
      </c>
      <c r="IU57" s="105">
        <v>154955876</v>
      </c>
      <c r="IV57" s="225">
        <v>3989</v>
      </c>
      <c r="IW57" s="106">
        <v>-0.73</v>
      </c>
      <c r="IX57" s="108">
        <f>IU57*IV$3/IV$4</f>
        <v>43578516.58498542</v>
      </c>
      <c r="IZ57" s="98" t="s">
        <v>36</v>
      </c>
      <c r="JA57" s="105">
        <v>164040958</v>
      </c>
      <c r="JB57" s="225">
        <v>4185</v>
      </c>
      <c r="JC57" s="106">
        <v>-0.89</v>
      </c>
      <c r="JD57" s="108">
        <f>JA57*JB$3/JB$4</f>
        <v>46363092.043483958</v>
      </c>
      <c r="JF57" s="98" t="s">
        <v>36</v>
      </c>
      <c r="JG57" s="105">
        <v>182894277</v>
      </c>
      <c r="JH57" s="225">
        <v>4352</v>
      </c>
      <c r="JI57" s="106">
        <v>-0.89</v>
      </c>
      <c r="JJ57" s="108">
        <f>JG57*JH$3/JH$4</f>
        <v>51944907.375065595</v>
      </c>
      <c r="JL57" s="98" t="s">
        <v>36</v>
      </c>
      <c r="JM57" s="105">
        <v>196130465</v>
      </c>
      <c r="JN57" s="225">
        <v>4516</v>
      </c>
      <c r="JO57" s="106">
        <v>-1.33</v>
      </c>
      <c r="JP57" s="108">
        <f>JM57*JN$3/JN$4</f>
        <v>56002109.464730315</v>
      </c>
      <c r="JR57" s="98" t="s">
        <v>36</v>
      </c>
      <c r="JS57" s="105">
        <v>197444894</v>
      </c>
      <c r="JT57" s="225">
        <v>4782</v>
      </c>
      <c r="JU57" s="106">
        <v>-2.2599999999999998</v>
      </c>
      <c r="JV57" s="108">
        <f>JS57*JT$3/JT$4</f>
        <v>56696042.273609325</v>
      </c>
      <c r="JX57" s="98" t="s">
        <v>41</v>
      </c>
      <c r="JY57" s="105">
        <v>193708914</v>
      </c>
      <c r="JZ57" s="225">
        <v>4993</v>
      </c>
      <c r="KA57" s="106">
        <v>-2.5</v>
      </c>
      <c r="KB57" s="108">
        <f>JY57*JZ$3/JZ$4</f>
        <v>55933307.73024489</v>
      </c>
      <c r="KD57" s="98" t="s">
        <v>41</v>
      </c>
      <c r="KE57" s="105">
        <v>188088274</v>
      </c>
      <c r="KF57" s="225">
        <v>5169</v>
      </c>
      <c r="KG57" s="106">
        <v>-1.79</v>
      </c>
      <c r="KH57" s="108">
        <f>KE57*KF$3/KF$4</f>
        <v>54621821.821766756</v>
      </c>
      <c r="KJ57" s="98" t="s">
        <v>41</v>
      </c>
      <c r="KK57" s="105">
        <v>188228122</v>
      </c>
      <c r="KL57" s="225">
        <v>5349</v>
      </c>
      <c r="KM57" s="106">
        <v>-0.41</v>
      </c>
      <c r="KN57" s="108">
        <f>KK57*KL$3/KL$4</f>
        <v>54882765.583909616</v>
      </c>
      <c r="KP57" s="98" t="s">
        <v>41</v>
      </c>
      <c r="KQ57" s="105">
        <v>184929404</v>
      </c>
      <c r="KR57" s="225">
        <v>5470</v>
      </c>
      <c r="KS57" s="106">
        <v>-7.0000000000000007E-2</v>
      </c>
      <c r="KT57" s="108">
        <f>KQ57*KR$3/KR$4</f>
        <v>54079989.308810495</v>
      </c>
      <c r="KV57" s="98" t="s">
        <v>41</v>
      </c>
      <c r="KW57" s="105">
        <v>187059074</v>
      </c>
      <c r="KX57" s="225">
        <v>5609</v>
      </c>
      <c r="KY57" s="106">
        <v>-0.81</v>
      </c>
      <c r="KZ57" s="108">
        <f>KW57*KX$3/KX$4</f>
        <v>54897202.644279882</v>
      </c>
      <c r="LB57" s="98" t="s">
        <v>41</v>
      </c>
      <c r="LC57" s="105">
        <v>189951417</v>
      </c>
      <c r="LD57" s="225">
        <v>5724</v>
      </c>
      <c r="LE57" s="106">
        <v>-0.13</v>
      </c>
      <c r="LF57" s="108">
        <f>LC57*LD$3/LD$4</f>
        <v>55969212.708760932</v>
      </c>
      <c r="LH57" s="98" t="s">
        <v>41</v>
      </c>
      <c r="LI57" s="105">
        <v>193711883</v>
      </c>
      <c r="LJ57" s="225">
        <v>5810</v>
      </c>
      <c r="LK57" s="106">
        <v>-0.94</v>
      </c>
      <c r="LL57" s="108">
        <f>LI57*LJ$3/LJ$4</f>
        <v>57331657.897045188</v>
      </c>
      <c r="LN57" s="98" t="s">
        <v>41</v>
      </c>
      <c r="LO57" s="105">
        <v>194425083</v>
      </c>
      <c r="LP57" s="225">
        <v>5905</v>
      </c>
      <c r="LQ57" s="106">
        <v>-1.49</v>
      </c>
      <c r="LR57" s="108">
        <f>LO57*LP$3/LP$4</f>
        <v>57813403.76215452</v>
      </c>
      <c r="LT57" s="98" t="s">
        <v>41</v>
      </c>
      <c r="LU57" s="105">
        <v>187578849</v>
      </c>
      <c r="LV57" s="225">
        <v>5972</v>
      </c>
      <c r="LW57" s="106">
        <v>-1.31</v>
      </c>
      <c r="LX57" s="108">
        <f>LU57*LV$3/LV$4</f>
        <v>56001856.775938779</v>
      </c>
      <c r="LZ57" s="98" t="s">
        <v>41</v>
      </c>
      <c r="MA57" s="105">
        <v>185575991</v>
      </c>
      <c r="MB57" s="225">
        <v>6057</v>
      </c>
      <c r="MC57" s="106">
        <v>-0.82</v>
      </c>
      <c r="MD57" s="108">
        <f>MA57*MB$3/MB$4</f>
        <v>55599216.149049573</v>
      </c>
      <c r="MF57" s="98" t="s">
        <v>41</v>
      </c>
      <c r="MG57" s="105">
        <v>185440518</v>
      </c>
      <c r="MH57" s="225">
        <v>6075</v>
      </c>
      <c r="MI57" s="106">
        <v>-1.28</v>
      </c>
      <c r="MJ57" s="108">
        <f>MG57*MH$3/MH$4</f>
        <v>55745149.768110789</v>
      </c>
      <c r="ML57" s="98" t="s">
        <v>41</v>
      </c>
      <c r="MM57" s="105">
        <v>185621805</v>
      </c>
      <c r="MN57" s="225">
        <v>6100</v>
      </c>
      <c r="MO57" s="106">
        <v>0.15</v>
      </c>
      <c r="MP57" s="108">
        <f>MM57*MN$3/MN$4</f>
        <v>55955774.292966478</v>
      </c>
      <c r="MR57" s="98" t="s">
        <v>41</v>
      </c>
      <c r="MS57" s="105">
        <v>182864989</v>
      </c>
      <c r="MT57" s="225">
        <v>6080</v>
      </c>
      <c r="MU57" s="106">
        <v>-0.06</v>
      </c>
      <c r="MV57" s="108">
        <f>MS57*MT$3/MT$4</f>
        <v>55266278.002061218</v>
      </c>
      <c r="MX57" s="98" t="s">
        <v>41</v>
      </c>
      <c r="MY57" s="105">
        <v>173292210</v>
      </c>
      <c r="MZ57" s="225">
        <v>6054</v>
      </c>
      <c r="NA57" s="106">
        <v>-0.93</v>
      </c>
      <c r="NB57" s="108">
        <f>MY57*MZ$3/MZ$4</f>
        <v>52438829.016122445</v>
      </c>
      <c r="ND57" s="98" t="s">
        <v>41</v>
      </c>
      <c r="NE57" s="105">
        <v>172374015</v>
      </c>
      <c r="NF57" s="225">
        <v>6051</v>
      </c>
      <c r="NG57" s="106">
        <v>-0.97</v>
      </c>
      <c r="NH57" s="108">
        <f>NE57*NF$3/NF$4</f>
        <v>52390141.952580169</v>
      </c>
      <c r="NJ57" s="98" t="s">
        <v>41</v>
      </c>
      <c r="NK57" s="105">
        <v>168992738</v>
      </c>
      <c r="NL57" s="225">
        <v>6053</v>
      </c>
      <c r="NM57" s="106">
        <v>-0.26</v>
      </c>
      <c r="NN57" s="108">
        <f>NK57*NL$3/NL$4</f>
        <v>51542292.399801753</v>
      </c>
      <c r="NP57" s="98" t="s">
        <v>41</v>
      </c>
      <c r="NQ57" s="105">
        <v>163976626</v>
      </c>
      <c r="NR57" s="225">
        <v>6044</v>
      </c>
      <c r="NS57" s="106">
        <v>-1.31</v>
      </c>
      <c r="NT57" s="108">
        <f>NQ57*NR$3/NR$4</f>
        <v>50170154.632489793</v>
      </c>
      <c r="NV57" s="98" t="s">
        <v>41</v>
      </c>
      <c r="NW57" s="105">
        <v>161793746</v>
      </c>
      <c r="NX57" s="225">
        <v>6049</v>
      </c>
      <c r="NY57" s="106">
        <v>0.25</v>
      </c>
      <c r="NZ57" s="108">
        <f>NW57*NX$3/NX$4</f>
        <v>49621151.324244894</v>
      </c>
      <c r="OB57" s="98" t="s">
        <v>41</v>
      </c>
      <c r="OC57" s="105">
        <v>158711611</v>
      </c>
      <c r="OD57" s="225">
        <v>6051</v>
      </c>
      <c r="OE57" s="106">
        <v>-0.37</v>
      </c>
      <c r="OF57" s="108">
        <f>OC57*OD$3/OD$4</f>
        <v>48786468.529985413</v>
      </c>
      <c r="OH57" s="98" t="s">
        <v>41</v>
      </c>
      <c r="OI57" s="105">
        <v>161010871</v>
      </c>
      <c r="OJ57" s="225">
        <v>6033</v>
      </c>
      <c r="OK57" s="106">
        <v>3.9</v>
      </c>
      <c r="OL57" s="108">
        <f>OI57*OJ$3/OJ$4</f>
        <v>49597685.430561222</v>
      </c>
      <c r="ON57" s="98" t="s">
        <v>41</v>
      </c>
      <c r="OO57" s="105">
        <v>154674460</v>
      </c>
      <c r="OP57" s="225">
        <v>6041</v>
      </c>
      <c r="OQ57" s="106">
        <v>-1.71</v>
      </c>
      <c r="OR57" s="108">
        <f>OO57*OP$3/OP$4</f>
        <v>47761038.139883377</v>
      </c>
      <c r="OT57" s="98" t="s">
        <v>41</v>
      </c>
      <c r="OU57" s="105">
        <v>154493369</v>
      </c>
      <c r="OV57" s="225">
        <v>6044</v>
      </c>
      <c r="OW57" s="106">
        <v>1.43</v>
      </c>
      <c r="OX57" s="108">
        <f>OU57*OV$3/OV$4</f>
        <v>47858712.623107873</v>
      </c>
      <c r="OZ57" s="98" t="s">
        <v>41</v>
      </c>
      <c r="PA57" s="105">
        <v>155744714</v>
      </c>
      <c r="PB57" s="225">
        <v>6029</v>
      </c>
      <c r="PC57" s="106">
        <v>-2.1800000000000002</v>
      </c>
      <c r="PD57" s="108">
        <f>PA57*PB$3/PB$4</f>
        <v>48432519.458005831</v>
      </c>
      <c r="PF57" s="98" t="s">
        <v>41</v>
      </c>
      <c r="PG57" s="105">
        <v>154333745</v>
      </c>
      <c r="PH57" s="225">
        <v>6026</v>
      </c>
      <c r="PI57" s="106">
        <v>-2.37</v>
      </c>
      <c r="PJ57" s="108">
        <f>PG57*PH$3/PH$4</f>
        <v>48155053.131960638</v>
      </c>
      <c r="PL57" s="98" t="s">
        <v>41</v>
      </c>
      <c r="PM57" s="105">
        <v>149881189</v>
      </c>
      <c r="PN57" s="225">
        <v>6025</v>
      </c>
      <c r="PO57" s="106">
        <v>-2.48</v>
      </c>
      <c r="PP57" s="108">
        <f>PM57*PN$3/PN$4</f>
        <v>46917837.328059763</v>
      </c>
      <c r="PR57" s="98" t="s">
        <v>41</v>
      </c>
      <c r="PS57" s="105">
        <v>145480177</v>
      </c>
      <c r="PT57" s="225">
        <v>6024</v>
      </c>
      <c r="PU57" s="106">
        <v>-1.6</v>
      </c>
      <c r="PV57" s="108">
        <f>PS57*PT$3/PT$4</f>
        <v>45670808.277243443</v>
      </c>
      <c r="PX57" s="98" t="s">
        <v>41</v>
      </c>
      <c r="PY57" s="105">
        <v>135844669</v>
      </c>
      <c r="PZ57" s="225">
        <v>6012</v>
      </c>
      <c r="QA57" s="106">
        <v>-2.33</v>
      </c>
      <c r="QB57" s="108">
        <f>PY57*PZ$3/PZ$4</f>
        <v>42768693.989231773</v>
      </c>
      <c r="QD57" s="98" t="s">
        <v>41</v>
      </c>
      <c r="QE57" s="105">
        <v>132117967</v>
      </c>
      <c r="QF57" s="225">
        <v>5986</v>
      </c>
      <c r="QG57" s="106">
        <v>-1.37</v>
      </c>
      <c r="QH57" s="108">
        <f>QE57*QF$3/QF$4</f>
        <v>41714803.64183528</v>
      </c>
      <c r="QJ57" s="98" t="s">
        <v>41</v>
      </c>
      <c r="QK57" s="105">
        <v>136068485</v>
      </c>
      <c r="QL57" s="225">
        <v>5974</v>
      </c>
      <c r="QM57" s="106">
        <v>-2.96</v>
      </c>
      <c r="QN57" s="108">
        <f>QK57*QL$3/QL$4</f>
        <v>41731371.277142853</v>
      </c>
      <c r="QP57" s="98" t="s">
        <v>41</v>
      </c>
      <c r="QQ57" s="105">
        <v>129123387</v>
      </c>
      <c r="QR57" s="225">
        <v>5946</v>
      </c>
      <c r="QS57" s="106">
        <v>-1.49</v>
      </c>
      <c r="QT57" s="108">
        <f>QQ57*QR$3/QR$4</f>
        <v>41026226.934830897</v>
      </c>
      <c r="QV57" s="98" t="s">
        <v>41</v>
      </c>
      <c r="QW57" s="105">
        <v>123847341</v>
      </c>
      <c r="QX57" s="225">
        <v>5921</v>
      </c>
      <c r="QY57" s="106">
        <v>-1.55</v>
      </c>
      <c r="QZ57" s="108">
        <f>QW57*QX$3/QX$4</f>
        <v>39453141.134247817</v>
      </c>
      <c r="RB57" s="98" t="s">
        <v>41</v>
      </c>
      <c r="RC57" s="105">
        <v>127485948</v>
      </c>
      <c r="RD57" s="225">
        <v>5910</v>
      </c>
      <c r="RE57" s="106">
        <v>-1.6</v>
      </c>
      <c r="RF57" s="108">
        <f>RC57*RD$3/RD$4</f>
        <v>40746441.712373175</v>
      </c>
      <c r="RH57" s="98" t="s">
        <v>41</v>
      </c>
      <c r="RI57" s="105">
        <v>111598509</v>
      </c>
      <c r="RJ57" s="225">
        <v>5903</v>
      </c>
      <c r="RK57" s="106">
        <v>-0.18</v>
      </c>
      <c r="RL57" s="108">
        <f>RI57*RJ$3/RJ$4</f>
        <v>35761302.972935855</v>
      </c>
      <c r="RN57" s="98" t="s">
        <v>41</v>
      </c>
      <c r="RO57" s="105">
        <v>110527565</v>
      </c>
      <c r="RP57" s="225">
        <v>5897</v>
      </c>
      <c r="RQ57" s="106">
        <v>-0.15</v>
      </c>
      <c r="RR57" s="108">
        <f>RO57*RP$3/RP$4</f>
        <v>35505932.983403787</v>
      </c>
      <c r="RT57" s="98" t="s">
        <v>41</v>
      </c>
      <c r="RU57" s="105">
        <v>109744257</v>
      </c>
      <c r="RV57" s="225">
        <v>5895</v>
      </c>
      <c r="RW57" s="106">
        <v>0.98</v>
      </c>
      <c r="RX57" s="108">
        <f>RU57*RV$3/RV$4</f>
        <v>35303895.596234687</v>
      </c>
      <c r="RZ57" s="98" t="s">
        <v>41</v>
      </c>
      <c r="SA57" s="105">
        <v>107106444</v>
      </c>
      <c r="SB57" s="225">
        <v>5868</v>
      </c>
      <c r="SC57" s="106">
        <v>-0.96</v>
      </c>
      <c r="SD57" s="108">
        <f>SA57*SB$3/SB$4</f>
        <v>34502326.8338309</v>
      </c>
      <c r="SF57" s="98" t="s">
        <v>41</v>
      </c>
      <c r="SG57" s="105">
        <v>104838307</v>
      </c>
      <c r="SH57" s="225">
        <v>5841</v>
      </c>
      <c r="SI57" s="106">
        <v>-1.98</v>
      </c>
      <c r="SJ57" s="108">
        <f>SG57*SH$3/SH$4</f>
        <v>33836639.997010201</v>
      </c>
      <c r="SL57" s="98" t="s">
        <v>41</v>
      </c>
      <c r="SM57" s="105">
        <v>101254428</v>
      </c>
      <c r="SN57" s="225">
        <v>5819</v>
      </c>
      <c r="SO57" s="106">
        <v>-1.28</v>
      </c>
      <c r="SP57" s="108">
        <f>SM57*SN$3/SN$4</f>
        <v>32759645.089381918</v>
      </c>
      <c r="SR57" s="98" t="s">
        <v>41</v>
      </c>
      <c r="SS57" s="105">
        <v>100638044</v>
      </c>
      <c r="ST57" s="225">
        <v>5781</v>
      </c>
      <c r="SU57" s="106">
        <v>-0.72</v>
      </c>
      <c r="SV57" s="108">
        <f>SS57*ST$3/ST$4</f>
        <v>32655724.953807577</v>
      </c>
      <c r="SX57" s="98" t="s">
        <v>41</v>
      </c>
      <c r="SY57" s="105">
        <v>97385188</v>
      </c>
      <c r="SZ57" s="225">
        <v>5761</v>
      </c>
      <c r="TA57" s="106">
        <v>-2.83</v>
      </c>
      <c r="TB57" s="108">
        <f>SY57*SZ$3/SZ$4</f>
        <v>31682553.188723031</v>
      </c>
      <c r="TD57" s="98" t="s">
        <v>41</v>
      </c>
      <c r="TE57" s="105">
        <v>96339674.569999993</v>
      </c>
      <c r="TF57" s="225">
        <v>5740</v>
      </c>
      <c r="TG57" s="106">
        <v>0.42</v>
      </c>
      <c r="TH57" s="108">
        <f>TE57*TF$3/TF$4</f>
        <v>31414879.246736996</v>
      </c>
      <c r="TJ57" s="98" t="s">
        <v>41</v>
      </c>
      <c r="TK57" s="105">
        <v>94596287.599999994</v>
      </c>
      <c r="TL57" s="225">
        <v>5700</v>
      </c>
      <c r="TM57" s="106">
        <v>-0.74</v>
      </c>
      <c r="TN57" s="108">
        <f>TK57*TL$3/TL$4</f>
        <v>30914783.844087455</v>
      </c>
      <c r="TP57" s="98" t="s">
        <v>41</v>
      </c>
      <c r="TQ57" s="105">
        <v>92922901.019999996</v>
      </c>
      <c r="TR57" s="225">
        <v>5654</v>
      </c>
      <c r="TS57" s="106">
        <v>-0.33</v>
      </c>
      <c r="TT57" s="108">
        <f>TQ57*TR$3/TR$4</f>
        <v>30438616.521874983</v>
      </c>
      <c r="TV57" s="98" t="s">
        <v>41</v>
      </c>
      <c r="TW57" s="105">
        <v>90217991.310000002</v>
      </c>
      <c r="TX57" s="225">
        <v>5597</v>
      </c>
      <c r="TY57" s="106">
        <v>-0.34</v>
      </c>
      <c r="TZ57" s="108">
        <f>TW57*TX$3/TX$4</f>
        <v>29621880.677366022</v>
      </c>
      <c r="UB57" s="98" t="s">
        <v>41</v>
      </c>
      <c r="UC57" s="105">
        <v>89649464.129999995</v>
      </c>
      <c r="UD57" s="225">
        <v>5547</v>
      </c>
      <c r="UE57" s="106">
        <v>-0.88</v>
      </c>
      <c r="UF57" s="108">
        <f>UC57*UD$3/UD$4</f>
        <v>29503168.181522842</v>
      </c>
    </row>
    <row r="58" spans="1:553" x14ac:dyDescent="0.25">
      <c r="A58" s="76" t="s">
        <v>252</v>
      </c>
      <c r="B58" s="77" t="s">
        <v>10</v>
      </c>
      <c r="C58" s="76" t="s">
        <v>232</v>
      </c>
      <c r="D58" s="78" t="s">
        <v>36</v>
      </c>
      <c r="E58" s="79">
        <v>173484231</v>
      </c>
      <c r="F58" s="79">
        <v>1303</v>
      </c>
      <c r="G58" s="110">
        <v>0.52</v>
      </c>
      <c r="H58" s="216">
        <f t="shared" si="373"/>
        <v>36562859.513926834</v>
      </c>
      <c r="I58" s="80" t="s">
        <v>36</v>
      </c>
      <c r="J58" s="217">
        <v>31761351</v>
      </c>
      <c r="K58" s="231">
        <v>755</v>
      </c>
      <c r="L58" s="232">
        <v>0.38999999999999996</v>
      </c>
      <c r="M58" s="218">
        <f t="shared" si="374"/>
        <v>7006362.6422582502</v>
      </c>
      <c r="N58" s="84" t="s">
        <v>36</v>
      </c>
      <c r="O58" s="85">
        <v>28916296</v>
      </c>
      <c r="P58" s="85">
        <v>706</v>
      </c>
      <c r="Q58" s="85">
        <f t="shared" si="375"/>
        <v>6381747.7022898132</v>
      </c>
      <c r="R58" s="86"/>
      <c r="S58" s="89" t="s">
        <v>36</v>
      </c>
      <c r="T58" s="88">
        <v>25709279</v>
      </c>
      <c r="U58" s="94">
        <v>683</v>
      </c>
      <c r="V58" s="220">
        <f t="shared" si="376"/>
        <v>5687799.901117648</v>
      </c>
      <c r="W58" s="86"/>
      <c r="X58" s="89" t="s">
        <v>36</v>
      </c>
      <c r="Y58" s="88">
        <v>22199746</v>
      </c>
      <c r="Z58" s="94">
        <v>675</v>
      </c>
      <c r="AA58" s="93">
        <f t="shared" si="377"/>
        <v>4934108.5388665712</v>
      </c>
      <c r="AB58" s="86"/>
      <c r="AC58" s="89" t="s">
        <v>36</v>
      </c>
      <c r="AD58" s="88">
        <v>12206492</v>
      </c>
      <c r="AE58" s="88">
        <v>490</v>
      </c>
      <c r="AF58" s="93">
        <f t="shared" si="378"/>
        <v>2744473.1876138328</v>
      </c>
      <c r="AG58" s="86"/>
      <c r="AH58" s="90" t="s">
        <v>36</v>
      </c>
      <c r="AI58" s="88">
        <v>12166137</v>
      </c>
      <c r="AJ58" s="88">
        <v>488</v>
      </c>
      <c r="AK58" s="220">
        <f t="shared" si="379"/>
        <v>2731464.0562143885</v>
      </c>
      <c r="AL58" s="86"/>
      <c r="AM58" s="89" t="s">
        <v>36</v>
      </c>
      <c r="AN58" s="88">
        <v>12566248</v>
      </c>
      <c r="AO58" s="88">
        <v>466</v>
      </c>
      <c r="AP58" s="91">
        <v>0.79</v>
      </c>
      <c r="AQ58" s="93">
        <f t="shared" si="380"/>
        <v>2832856.002662824</v>
      </c>
      <c r="AR58" s="88"/>
      <c r="AS58" s="89" t="s">
        <v>36</v>
      </c>
      <c r="AT58" s="88">
        <v>12049479</v>
      </c>
      <c r="AU58" s="88">
        <v>460</v>
      </c>
      <c r="AV58" s="221">
        <v>-1.21</v>
      </c>
      <c r="AW58" s="93">
        <f t="shared" si="381"/>
        <v>2730925.8673054753</v>
      </c>
      <c r="AX58" s="89" t="s">
        <v>36</v>
      </c>
      <c r="AY58" s="88">
        <v>11779874</v>
      </c>
      <c r="AZ58" s="88">
        <v>447</v>
      </c>
      <c r="BA58" s="94">
        <v>-1.57</v>
      </c>
      <c r="BB58" s="258">
        <f t="shared" si="382"/>
        <v>2679717.0597283235</v>
      </c>
      <c r="BC58" s="89" t="s">
        <v>36</v>
      </c>
      <c r="BD58" s="88">
        <v>11686713.35</v>
      </c>
      <c r="BE58" s="94">
        <v>440</v>
      </c>
      <c r="BF58" s="227">
        <v>-4.7699999999999996</v>
      </c>
      <c r="BG58" s="97">
        <f t="shared" si="383"/>
        <v>2701476.9458139855</v>
      </c>
      <c r="BH58" s="98" t="s">
        <v>36</v>
      </c>
      <c r="BI58" s="99">
        <v>12444970.960000001</v>
      </c>
      <c r="BJ58" s="99">
        <v>433</v>
      </c>
      <c r="BK58" s="100">
        <v>-4.33</v>
      </c>
      <c r="BL58" s="223">
        <f t="shared" si="384"/>
        <v>2904645.3846437158</v>
      </c>
      <c r="BM58" s="224" t="s">
        <v>36</v>
      </c>
      <c r="BN58" s="99">
        <v>12782930</v>
      </c>
      <c r="BO58" s="100">
        <v>434</v>
      </c>
      <c r="BP58" s="106">
        <v>-6.21</v>
      </c>
      <c r="BQ58" s="104">
        <f t="shared" si="385"/>
        <v>3010667.5845428156</v>
      </c>
      <c r="BR58" s="224" t="s">
        <v>36</v>
      </c>
      <c r="BS58" s="99">
        <v>12660018</v>
      </c>
      <c r="BT58" s="100">
        <v>428</v>
      </c>
      <c r="BU58" s="106">
        <v>-6.54</v>
      </c>
      <c r="BV58" s="104">
        <f t="shared" si="386"/>
        <v>3012458.6435755813</v>
      </c>
      <c r="BW58" s="98" t="s">
        <v>36</v>
      </c>
      <c r="BX58" s="105">
        <v>12297020</v>
      </c>
      <c r="BY58" s="105">
        <v>420</v>
      </c>
      <c r="BZ58" s="106">
        <v>-5.76</v>
      </c>
      <c r="CA58" s="101">
        <f t="shared" si="387"/>
        <v>2954739.4213391556</v>
      </c>
      <c r="CB58" s="98" t="s">
        <v>36</v>
      </c>
      <c r="CC58" s="99">
        <v>11814387</v>
      </c>
      <c r="CD58" s="99">
        <v>417</v>
      </c>
      <c r="CE58" s="103">
        <v>-5.81</v>
      </c>
      <c r="CF58" s="101">
        <f t="shared" si="388"/>
        <v>2865530.5552008734</v>
      </c>
      <c r="CG58" s="98"/>
      <c r="CH58" s="99"/>
      <c r="CI58" s="99"/>
      <c r="CJ58" s="106"/>
      <c r="CK58" s="99">
        <f t="shared" si="389"/>
        <v>0</v>
      </c>
      <c r="CL58" s="98"/>
      <c r="CM58" s="100"/>
      <c r="CN58" s="100"/>
      <c r="CO58" s="106"/>
      <c r="CP58" s="104">
        <f t="shared" si="390"/>
        <v>0</v>
      </c>
      <c r="CQ58" s="98"/>
      <c r="CR58" s="99"/>
      <c r="CS58" s="99"/>
      <c r="CT58" s="100"/>
      <c r="CU58" s="104">
        <f t="shared" si="391"/>
        <v>0</v>
      </c>
      <c r="CV58" s="98"/>
      <c r="CW58" s="100"/>
      <c r="CX58" s="100"/>
      <c r="CY58" s="106"/>
      <c r="CZ58" s="104">
        <f t="shared" si="392"/>
        <v>0</v>
      </c>
      <c r="DA58" s="105"/>
      <c r="DB58" s="98"/>
      <c r="DC58" s="100"/>
      <c r="DD58" s="100"/>
      <c r="DE58" s="106"/>
      <c r="DF58" s="104">
        <f t="shared" si="393"/>
        <v>0</v>
      </c>
      <c r="DG58" s="98"/>
      <c r="DH58" s="100"/>
      <c r="DI58" s="225"/>
      <c r="DJ58" s="106"/>
      <c r="DK58" s="104">
        <f t="shared" ref="DK58:DK61" si="415">DH58*$DI$3/$DI$4</f>
        <v>0</v>
      </c>
      <c r="DL58" s="98"/>
      <c r="DM58" s="100"/>
      <c r="DN58" s="225"/>
      <c r="DO58" s="106"/>
      <c r="DP58" s="104">
        <f t="shared" si="394"/>
        <v>0</v>
      </c>
      <c r="DQ58" s="98"/>
      <c r="DR58" s="100"/>
      <c r="DS58" s="225"/>
      <c r="DT58" s="106"/>
      <c r="DU58" s="104">
        <f t="shared" si="395"/>
        <v>0</v>
      </c>
      <c r="DV58" s="98"/>
      <c r="DW58" s="100"/>
      <c r="DX58" s="225"/>
      <c r="DY58" s="106"/>
      <c r="DZ58" s="104">
        <f t="shared" si="396"/>
        <v>0</v>
      </c>
      <c r="EA58" s="98"/>
      <c r="EB58" s="100"/>
      <c r="EC58" s="225"/>
      <c r="ED58" s="106"/>
      <c r="EE58" s="104">
        <f t="shared" si="397"/>
        <v>0</v>
      </c>
      <c r="EF58" s="98"/>
      <c r="EG58" s="100"/>
      <c r="EH58" s="225"/>
      <c r="EI58" s="106"/>
      <c r="EJ58" s="104">
        <f t="shared" si="398"/>
        <v>0</v>
      </c>
      <c r="EK58" s="98"/>
      <c r="EL58" s="100"/>
      <c r="EM58" s="225"/>
      <c r="EN58" s="106"/>
      <c r="EO58" s="104">
        <f t="shared" si="399"/>
        <v>0</v>
      </c>
      <c r="EP58" s="98"/>
      <c r="EQ58" s="100"/>
      <c r="ER58" s="225"/>
      <c r="ES58" s="106"/>
      <c r="ET58" s="104">
        <f t="shared" si="400"/>
        <v>0</v>
      </c>
      <c r="EV58" s="98"/>
      <c r="EW58" s="100"/>
      <c r="EX58" s="225"/>
      <c r="EY58" s="106"/>
      <c r="EZ58" s="259">
        <f t="shared" si="401"/>
        <v>0</v>
      </c>
      <c r="FB58" s="98"/>
      <c r="FC58" s="100"/>
      <c r="FD58" s="225"/>
      <c r="FE58" s="106"/>
      <c r="FF58" s="259">
        <f t="shared" si="402"/>
        <v>0</v>
      </c>
      <c r="FH58" s="98"/>
      <c r="FI58" s="100"/>
      <c r="FJ58" s="225"/>
      <c r="FK58" s="106"/>
      <c r="FL58" s="104">
        <f t="shared" si="403"/>
        <v>0</v>
      </c>
      <c r="FN58" s="98"/>
      <c r="FO58" s="100"/>
      <c r="FP58" s="225"/>
      <c r="FQ58" s="106"/>
      <c r="FR58" s="104">
        <f t="shared" si="404"/>
        <v>0</v>
      </c>
      <c r="FT58" s="98"/>
      <c r="FU58" s="100"/>
      <c r="FV58" s="225"/>
      <c r="FW58" s="106"/>
      <c r="FX58" s="104">
        <f t="shared" si="405"/>
        <v>0</v>
      </c>
      <c r="FZ58" s="98"/>
      <c r="GA58" s="100"/>
      <c r="GB58" s="225"/>
      <c r="GC58" s="106"/>
      <c r="GD58" s="104">
        <f t="shared" si="406"/>
        <v>0</v>
      </c>
      <c r="GF58" s="98"/>
      <c r="GG58" s="100"/>
      <c r="GH58" s="225"/>
      <c r="GI58" s="106"/>
      <c r="GJ58" s="104">
        <f t="shared" si="407"/>
        <v>0</v>
      </c>
      <c r="GL58" s="98"/>
      <c r="GM58" s="100"/>
      <c r="GN58" s="225"/>
      <c r="GO58" s="106"/>
      <c r="GP58" s="104">
        <f t="shared" si="408"/>
        <v>0</v>
      </c>
      <c r="GR58" s="98"/>
      <c r="GS58" s="100"/>
      <c r="GT58" s="225"/>
      <c r="GU58" s="106"/>
      <c r="GV58" s="104">
        <f t="shared" si="409"/>
        <v>0</v>
      </c>
      <c r="GX58" s="98"/>
      <c r="GY58" s="100"/>
      <c r="GZ58" s="225"/>
      <c r="HA58" s="106"/>
      <c r="HB58" s="108">
        <f t="shared" si="410"/>
        <v>0</v>
      </c>
      <c r="HD58" s="98"/>
      <c r="HE58" s="100"/>
      <c r="HF58" s="225"/>
      <c r="HG58" s="106"/>
      <c r="HH58" s="108">
        <f t="shared" si="411"/>
        <v>0</v>
      </c>
      <c r="HJ58" s="98"/>
      <c r="HK58" s="100"/>
      <c r="HL58" s="225"/>
      <c r="HM58" s="106"/>
      <c r="HN58" s="108">
        <f t="shared" si="412"/>
        <v>0</v>
      </c>
      <c r="HP58" s="98"/>
      <c r="HQ58" s="100"/>
      <c r="HR58" s="225"/>
      <c r="HS58" s="106"/>
      <c r="HT58" s="108">
        <f t="shared" si="413"/>
        <v>0</v>
      </c>
      <c r="HV58" s="98"/>
      <c r="HW58" s="100"/>
      <c r="HX58" s="225"/>
      <c r="HY58" s="106"/>
      <c r="HZ58" s="108">
        <f t="shared" si="414"/>
        <v>0</v>
      </c>
      <c r="IB58" s="98"/>
      <c r="IC58" s="100"/>
      <c r="ID58" s="225"/>
      <c r="IE58" s="106"/>
      <c r="IF58" s="108">
        <f t="shared" ref="IF58:IF61" si="416">IC58*ID$3/ID$4</f>
        <v>0</v>
      </c>
      <c r="IH58" s="98"/>
      <c r="II58" s="100"/>
      <c r="IJ58" s="225"/>
      <c r="IK58" s="106"/>
      <c r="IL58" s="108">
        <f t="shared" ref="IL58:IL61" si="417">II58*IJ$3/IJ$4</f>
        <v>0</v>
      </c>
      <c r="IN58" s="98"/>
      <c r="IO58" s="100"/>
      <c r="IP58" s="225"/>
      <c r="IQ58" s="106"/>
      <c r="IR58" s="108">
        <f t="shared" ref="IR58:IR61" si="418">IO58*IP$3/IP$4</f>
        <v>0</v>
      </c>
      <c r="IT58" s="98"/>
      <c r="IU58" s="100"/>
      <c r="IV58" s="225"/>
      <c r="IW58" s="106"/>
      <c r="IX58" s="108">
        <f t="shared" ref="IX58:IX61" si="419">IU58*IV$3/IV$4</f>
        <v>0</v>
      </c>
      <c r="IZ58" s="98"/>
      <c r="JA58" s="100"/>
      <c r="JB58" s="225"/>
      <c r="JC58" s="106"/>
      <c r="JD58" s="108">
        <f t="shared" ref="JD58:JD61" si="420">JA58*JB$3/JB$4</f>
        <v>0</v>
      </c>
      <c r="JF58" s="98"/>
      <c r="JG58" s="100"/>
      <c r="JH58" s="225"/>
      <c r="JI58" s="106"/>
      <c r="JJ58" s="108">
        <f t="shared" ref="JJ58:JJ61" si="421">JG58*JH$3/JH$4</f>
        <v>0</v>
      </c>
      <c r="JL58" s="98"/>
      <c r="JM58" s="100"/>
      <c r="JN58" s="225"/>
      <c r="JO58" s="106"/>
      <c r="JP58" s="108">
        <f t="shared" ref="JP58:JP61" si="422">JM58*JN$3/JN$4</f>
        <v>0</v>
      </c>
      <c r="JR58" s="98"/>
      <c r="JS58" s="100"/>
      <c r="JT58" s="225"/>
      <c r="JU58" s="106"/>
      <c r="JV58" s="108">
        <f t="shared" ref="JV58:JV61" si="423">JS58*JT$3/JT$4</f>
        <v>0</v>
      </c>
      <c r="JX58" s="98"/>
      <c r="JY58" s="100"/>
      <c r="JZ58" s="225"/>
      <c r="KA58" s="106"/>
      <c r="KB58" s="108">
        <f t="shared" ref="KB58:KB61" si="424">JY58*JZ$3/JZ$4</f>
        <v>0</v>
      </c>
      <c r="KD58" s="98"/>
      <c r="KE58" s="100"/>
      <c r="KF58" s="225"/>
      <c r="KG58" s="106"/>
      <c r="KH58" s="108">
        <f t="shared" ref="KH58:KH61" si="425">KE58*KF$3/KF$4</f>
        <v>0</v>
      </c>
      <c r="KJ58" s="98"/>
      <c r="KK58" s="100"/>
      <c r="KL58" s="225"/>
      <c r="KM58" s="106"/>
      <c r="KN58" s="108">
        <f t="shared" ref="KN58:KN61" si="426">KK58*KL$3/KL$4</f>
        <v>0</v>
      </c>
      <c r="KP58" s="98"/>
      <c r="KQ58" s="100"/>
      <c r="KR58" s="225"/>
      <c r="KS58" s="106"/>
      <c r="KT58" s="108">
        <f t="shared" ref="KT58:KT61" si="427">KQ58*KR$3/KR$4</f>
        <v>0</v>
      </c>
      <c r="KV58" s="98"/>
      <c r="KW58" s="100"/>
      <c r="KX58" s="225"/>
      <c r="KY58" s="106"/>
      <c r="KZ58" s="108">
        <f t="shared" ref="KZ58:KZ61" si="428">KW58*KX$3/KX$4</f>
        <v>0</v>
      </c>
      <c r="LB58" s="98"/>
      <c r="LC58" s="100"/>
      <c r="LD58" s="225"/>
      <c r="LE58" s="106"/>
      <c r="LF58" s="108">
        <f t="shared" ref="LF58:LF61" si="429">LC58*LD$3/LD$4</f>
        <v>0</v>
      </c>
      <c r="LH58" s="98"/>
      <c r="LI58" s="100"/>
      <c r="LJ58" s="225"/>
      <c r="LK58" s="106"/>
      <c r="LL58" s="108">
        <f t="shared" ref="LL58:LL61" si="430">LI58*LJ$3/LJ$4</f>
        <v>0</v>
      </c>
      <c r="LN58" s="98"/>
      <c r="LO58" s="100"/>
      <c r="LP58" s="225"/>
      <c r="LQ58" s="106"/>
      <c r="LR58" s="108">
        <f t="shared" ref="LR58:LR61" si="431">LO58*LP$3/LP$4</f>
        <v>0</v>
      </c>
      <c r="LT58" s="98"/>
      <c r="LU58" s="100"/>
      <c r="LV58" s="225"/>
      <c r="LW58" s="106"/>
      <c r="LX58" s="108">
        <f t="shared" ref="LX58:LX61" si="432">LU58*LV$3/LV$4</f>
        <v>0</v>
      </c>
      <c r="LZ58" s="98"/>
      <c r="MA58" s="100"/>
      <c r="MB58" s="225"/>
      <c r="MC58" s="106"/>
      <c r="MD58" s="108">
        <f t="shared" ref="MD58:MD61" si="433">MA58*MB$3/MB$4</f>
        <v>0</v>
      </c>
      <c r="MF58" s="98"/>
      <c r="MG58" s="100"/>
      <c r="MH58" s="225"/>
      <c r="MI58" s="106"/>
      <c r="MJ58" s="108">
        <f t="shared" ref="MJ58:MJ61" si="434">MG58*MH$3/MH$4</f>
        <v>0</v>
      </c>
      <c r="ML58" s="98"/>
      <c r="MM58" s="100"/>
      <c r="MN58" s="225"/>
      <c r="MO58" s="106"/>
      <c r="MP58" s="108">
        <f t="shared" ref="MP58:MP61" si="435">MM58*MN$3/MN$4</f>
        <v>0</v>
      </c>
      <c r="MR58" s="98"/>
      <c r="MS58" s="100"/>
      <c r="MT58" s="225"/>
      <c r="MU58" s="106"/>
      <c r="MV58" s="108">
        <f t="shared" ref="MV58:MV61" si="436">MS58*MT$3/MT$4</f>
        <v>0</v>
      </c>
      <c r="MX58" s="98"/>
      <c r="MY58" s="100"/>
      <c r="MZ58" s="225"/>
      <c r="NA58" s="106"/>
      <c r="NB58" s="108">
        <f t="shared" ref="NB58:NB61" si="437">MY58*MZ$3/MZ$4</f>
        <v>0</v>
      </c>
      <c r="ND58" s="98"/>
      <c r="NE58" s="100"/>
      <c r="NF58" s="225"/>
      <c r="NG58" s="106"/>
      <c r="NH58" s="108">
        <f t="shared" ref="NH58:NH61" si="438">NE58*NF$3/NF$4</f>
        <v>0</v>
      </c>
      <c r="NJ58" s="98"/>
      <c r="NK58" s="100"/>
      <c r="NL58" s="225"/>
      <c r="NM58" s="106"/>
      <c r="NN58" s="108">
        <f t="shared" ref="NN58:NN61" si="439">NK58*NL$3/NL$4</f>
        <v>0</v>
      </c>
      <c r="NP58" s="98"/>
      <c r="NQ58" s="100"/>
      <c r="NR58" s="225"/>
      <c r="NS58" s="106"/>
      <c r="NT58" s="108">
        <f t="shared" ref="NT58:NT61" si="440">NQ58*NR$3/NR$4</f>
        <v>0</v>
      </c>
      <c r="NV58" s="98"/>
      <c r="NW58" s="100"/>
      <c r="NX58" s="225"/>
      <c r="NY58" s="106"/>
      <c r="NZ58" s="108">
        <f>NW58*NX$3/NX$4</f>
        <v>0</v>
      </c>
      <c r="OB58" s="98"/>
      <c r="OC58" s="100"/>
      <c r="OD58" s="225"/>
      <c r="OE58" s="106"/>
      <c r="OF58" s="108">
        <f>OC58*OD$3/OD$4</f>
        <v>0</v>
      </c>
      <c r="OH58" s="98"/>
      <c r="OI58" s="100"/>
      <c r="OJ58" s="225"/>
      <c r="OK58" s="106"/>
      <c r="OL58" s="108">
        <f>OI58*OJ$3/OJ$4</f>
        <v>0</v>
      </c>
      <c r="ON58" s="98"/>
      <c r="OO58" s="100"/>
      <c r="OP58" s="225"/>
      <c r="OQ58" s="106"/>
      <c r="OR58" s="108">
        <f>OO58*OP$3/OP$4</f>
        <v>0</v>
      </c>
      <c r="OT58" s="98"/>
      <c r="OU58" s="100"/>
      <c r="OV58" s="225"/>
      <c r="OW58" s="106"/>
      <c r="OX58" s="108">
        <f>OU58*OV$3/OV$4</f>
        <v>0</v>
      </c>
      <c r="OZ58" s="98"/>
      <c r="PA58" s="100"/>
      <c r="PB58" s="225"/>
      <c r="PC58" s="106"/>
      <c r="PD58" s="108">
        <f>PA58*PB$3/PB$4</f>
        <v>0</v>
      </c>
      <c r="PF58" s="98"/>
      <c r="PG58" s="100"/>
      <c r="PH58" s="225"/>
      <c r="PI58" s="106"/>
      <c r="PJ58" s="108">
        <f>PG58*PH$3/PH$4</f>
        <v>0</v>
      </c>
      <c r="PL58" s="98"/>
      <c r="PM58" s="100"/>
      <c r="PN58" s="225"/>
      <c r="PO58" s="106"/>
      <c r="PP58" s="108">
        <f>PM58*PN$3/PN$4</f>
        <v>0</v>
      </c>
      <c r="PR58" s="98"/>
      <c r="PS58" s="100"/>
      <c r="PT58" s="225"/>
      <c r="PU58" s="106"/>
      <c r="PV58" s="108">
        <f>PS58*PT$3/PT$4</f>
        <v>0</v>
      </c>
      <c r="PX58" s="98"/>
      <c r="PY58" s="100"/>
      <c r="PZ58" s="225"/>
      <c r="QA58" s="106"/>
      <c r="QB58" s="108">
        <f>PY58*PZ$3/PZ$4</f>
        <v>0</v>
      </c>
      <c r="QD58" s="98"/>
      <c r="QE58" s="100"/>
      <c r="QF58" s="225"/>
      <c r="QG58" s="106"/>
      <c r="QH58" s="108">
        <f>QE58*QF$3/QF$4</f>
        <v>0</v>
      </c>
      <c r="QJ58" s="98"/>
      <c r="QK58" s="100"/>
      <c r="QL58" s="225"/>
      <c r="QM58" s="106"/>
      <c r="QN58" s="108">
        <f>QK58*QL$3/QL$4</f>
        <v>0</v>
      </c>
      <c r="QP58" s="98"/>
      <c r="QQ58" s="100"/>
      <c r="QR58" s="225"/>
      <c r="QS58" s="106"/>
      <c r="QT58" s="108">
        <f>QQ58*QR$3/QR$4</f>
        <v>0</v>
      </c>
      <c r="QV58" s="98"/>
      <c r="QW58" s="100"/>
      <c r="QX58" s="225"/>
      <c r="QY58" s="106"/>
      <c r="QZ58" s="108">
        <f>QW58*QX$3/QX$4</f>
        <v>0</v>
      </c>
      <c r="RB58" s="98"/>
      <c r="RC58" s="100"/>
      <c r="RD58" s="225"/>
      <c r="RE58" s="106"/>
      <c r="RF58" s="108">
        <f>RC58*RD$3/RD$4</f>
        <v>0</v>
      </c>
      <c r="RH58" s="98"/>
      <c r="RI58" s="100"/>
      <c r="RJ58" s="225"/>
      <c r="RK58" s="106"/>
      <c r="RL58" s="108">
        <f>RI58*RJ$3/RJ$4</f>
        <v>0</v>
      </c>
      <c r="RN58" s="98"/>
      <c r="RO58" s="100"/>
      <c r="RP58" s="225"/>
      <c r="RQ58" s="106"/>
      <c r="RR58" s="108">
        <f>RO58*RP$3/RP$4</f>
        <v>0</v>
      </c>
      <c r="RT58" s="98"/>
      <c r="RU58" s="100"/>
      <c r="RV58" s="225"/>
      <c r="RW58" s="106"/>
      <c r="RX58" s="108">
        <f>RU58*RV$3/RV$4</f>
        <v>0</v>
      </c>
      <c r="RZ58" s="98"/>
      <c r="SA58" s="100"/>
      <c r="SB58" s="225"/>
      <c r="SC58" s="106"/>
      <c r="SD58" s="108">
        <f>SA58*SB$3/SB$4</f>
        <v>0</v>
      </c>
      <c r="SF58" s="98"/>
      <c r="SG58" s="100"/>
      <c r="SH58" s="225"/>
      <c r="SI58" s="106"/>
      <c r="SJ58" s="108">
        <f>SG58*SH$3/SH$4</f>
        <v>0</v>
      </c>
      <c r="SL58" s="98"/>
      <c r="SM58" s="100"/>
      <c r="SN58" s="225"/>
      <c r="SO58" s="106"/>
      <c r="SP58" s="108">
        <f>SM58*SN$3/SN$4</f>
        <v>0</v>
      </c>
      <c r="SR58" s="98"/>
      <c r="SS58" s="100"/>
      <c r="ST58" s="225"/>
      <c r="SU58" s="106"/>
      <c r="SV58" s="108">
        <f>SS58*ST$3/ST$4</f>
        <v>0</v>
      </c>
      <c r="SX58" s="98"/>
      <c r="SY58" s="100"/>
      <c r="SZ58" s="225"/>
      <c r="TA58" s="106"/>
      <c r="TB58" s="108">
        <f>SY58*SZ$3/SZ$4</f>
        <v>0</v>
      </c>
      <c r="TD58" s="98"/>
      <c r="TE58" s="100"/>
      <c r="TF58" s="225"/>
      <c r="TG58" s="106"/>
      <c r="TH58" s="108">
        <f>TE58*TF$3/TF$4</f>
        <v>0</v>
      </c>
      <c r="TJ58" s="98"/>
      <c r="TK58" s="100"/>
      <c r="TL58" s="225"/>
      <c r="TM58" s="106"/>
      <c r="TN58" s="108">
        <f>TK58*TL$3/TL$4</f>
        <v>0</v>
      </c>
      <c r="TP58" s="98"/>
      <c r="TQ58" s="100"/>
      <c r="TR58" s="225"/>
      <c r="TS58" s="106"/>
      <c r="TT58" s="108">
        <f>TQ58*TR$3/TR$4</f>
        <v>0</v>
      </c>
      <c r="TV58" s="98"/>
      <c r="TW58" s="100"/>
      <c r="TX58" s="225"/>
      <c r="TY58" s="106"/>
      <c r="TZ58" s="108">
        <f>TW58*TX$3/TX$4</f>
        <v>0</v>
      </c>
      <c r="UB58" s="98"/>
      <c r="UC58" s="100"/>
      <c r="UD58" s="225"/>
      <c r="UE58" s="106"/>
      <c r="UF58" s="108">
        <f>UC58*UD$3/UD$4</f>
        <v>0</v>
      </c>
    </row>
    <row r="59" spans="1:553" x14ac:dyDescent="0.25">
      <c r="A59" s="76" t="s">
        <v>252</v>
      </c>
      <c r="B59" s="77" t="s">
        <v>14</v>
      </c>
      <c r="C59" s="76" t="s">
        <v>233</v>
      </c>
      <c r="D59" s="78" t="s">
        <v>35</v>
      </c>
      <c r="E59" s="79">
        <v>40890267</v>
      </c>
      <c r="F59" s="79">
        <v>459</v>
      </c>
      <c r="G59" s="110">
        <v>0.62</v>
      </c>
      <c r="H59" s="216">
        <f t="shared" si="373"/>
        <v>8617873.1011463422</v>
      </c>
      <c r="I59" s="80" t="s">
        <v>36</v>
      </c>
      <c r="J59" s="217">
        <v>17898781</v>
      </c>
      <c r="K59" s="218">
        <v>402</v>
      </c>
      <c r="L59" s="219">
        <v>0.42</v>
      </c>
      <c r="M59" s="218">
        <f t="shared" si="374"/>
        <v>3948363.2336786222</v>
      </c>
      <c r="N59" s="84" t="s">
        <v>36</v>
      </c>
      <c r="O59" s="85">
        <v>8523674</v>
      </c>
      <c r="P59" s="85">
        <v>358</v>
      </c>
      <c r="Q59" s="85">
        <f t="shared" si="375"/>
        <v>1881151.6165337157</v>
      </c>
      <c r="R59" s="86"/>
      <c r="S59" s="89" t="s">
        <v>36</v>
      </c>
      <c r="T59" s="88">
        <v>8241396</v>
      </c>
      <c r="U59" s="94">
        <v>342</v>
      </c>
      <c r="V59" s="220">
        <f t="shared" si="376"/>
        <v>1823287.6680000003</v>
      </c>
      <c r="W59" s="86"/>
      <c r="X59" s="89" t="s">
        <v>36</v>
      </c>
      <c r="Y59" s="88">
        <v>917433</v>
      </c>
      <c r="Z59" s="94">
        <v>15</v>
      </c>
      <c r="AA59" s="93">
        <f t="shared" si="377"/>
        <v>203908.36900286944</v>
      </c>
      <c r="AB59" s="86"/>
      <c r="AC59" s="89"/>
      <c r="AD59" s="94"/>
      <c r="AE59" s="94"/>
      <c r="AF59" s="93">
        <f t="shared" si="378"/>
        <v>0</v>
      </c>
      <c r="AG59" s="86"/>
      <c r="AH59" s="90"/>
      <c r="AI59" s="94"/>
      <c r="AJ59" s="94"/>
      <c r="AK59" s="220">
        <f t="shared" si="379"/>
        <v>0</v>
      </c>
      <c r="AL59" s="86"/>
      <c r="AM59" s="89"/>
      <c r="AN59" s="88"/>
      <c r="AO59" s="88"/>
      <c r="AP59" s="91"/>
      <c r="AQ59" s="93">
        <f t="shared" si="380"/>
        <v>0</v>
      </c>
      <c r="AR59" s="88"/>
      <c r="AS59" s="89"/>
      <c r="AT59" s="94"/>
      <c r="AU59" s="94"/>
      <c r="AV59" s="221"/>
      <c r="AW59" s="93">
        <f t="shared" si="381"/>
        <v>0</v>
      </c>
      <c r="AX59" s="89"/>
      <c r="AY59" s="88"/>
      <c r="AZ59" s="88"/>
      <c r="BA59" s="94"/>
      <c r="BB59" s="258">
        <f t="shared" si="382"/>
        <v>0</v>
      </c>
      <c r="BC59" s="89"/>
      <c r="BD59" s="88"/>
      <c r="BE59" s="94"/>
      <c r="BF59" s="113"/>
      <c r="BG59" s="97">
        <f t="shared" si="383"/>
        <v>0</v>
      </c>
      <c r="BH59" s="98"/>
      <c r="BI59" s="99"/>
      <c r="BJ59" s="99"/>
      <c r="BK59" s="100"/>
      <c r="BL59" s="223">
        <f t="shared" si="384"/>
        <v>0</v>
      </c>
      <c r="BM59" s="224"/>
      <c r="BN59" s="99"/>
      <c r="BO59" s="100"/>
      <c r="BP59" s="106"/>
      <c r="BQ59" s="104">
        <f t="shared" si="385"/>
        <v>0</v>
      </c>
      <c r="BR59" s="224"/>
      <c r="BS59" s="99"/>
      <c r="BT59" s="100"/>
      <c r="BU59" s="106"/>
      <c r="BV59" s="104">
        <f t="shared" si="386"/>
        <v>0</v>
      </c>
      <c r="BW59" s="98"/>
      <c r="BX59" s="100"/>
      <c r="BY59" s="100"/>
      <c r="BZ59" s="106"/>
      <c r="CA59" s="101">
        <f t="shared" si="387"/>
        <v>0</v>
      </c>
      <c r="CB59" s="98"/>
      <c r="CC59" s="100"/>
      <c r="CD59" s="100"/>
      <c r="CE59" s="106"/>
      <c r="CF59" s="101">
        <f t="shared" si="388"/>
        <v>0</v>
      </c>
      <c r="CG59" s="98"/>
      <c r="CH59" s="99"/>
      <c r="CI59" s="99"/>
      <c r="CJ59" s="106"/>
      <c r="CK59" s="99">
        <f t="shared" si="389"/>
        <v>0</v>
      </c>
      <c r="CL59" s="98"/>
      <c r="CM59" s="100"/>
      <c r="CN59" s="100"/>
      <c r="CO59" s="106"/>
      <c r="CP59" s="104">
        <f t="shared" si="390"/>
        <v>0</v>
      </c>
      <c r="CQ59" s="98"/>
      <c r="CR59" s="99"/>
      <c r="CS59" s="99"/>
      <c r="CT59" s="100"/>
      <c r="CU59" s="104">
        <f t="shared" si="391"/>
        <v>0</v>
      </c>
      <c r="CV59" s="98"/>
      <c r="CW59" s="100"/>
      <c r="CX59" s="100"/>
      <c r="CY59" s="106"/>
      <c r="CZ59" s="104">
        <f t="shared" si="392"/>
        <v>0</v>
      </c>
      <c r="DA59" s="105"/>
      <c r="DB59" s="98"/>
      <c r="DC59" s="100"/>
      <c r="DD59" s="100"/>
      <c r="DE59" s="106"/>
      <c r="DF59" s="104">
        <f t="shared" si="393"/>
        <v>0</v>
      </c>
      <c r="DG59" s="98"/>
      <c r="DH59" s="100"/>
      <c r="DI59" s="225"/>
      <c r="DJ59" s="106"/>
      <c r="DK59" s="104">
        <f t="shared" si="415"/>
        <v>0</v>
      </c>
      <c r="DL59" s="98"/>
      <c r="DM59" s="100"/>
      <c r="DN59" s="225"/>
      <c r="DO59" s="106"/>
      <c r="DP59" s="104">
        <f t="shared" si="394"/>
        <v>0</v>
      </c>
      <c r="DQ59" s="98"/>
      <c r="DR59" s="100"/>
      <c r="DS59" s="225"/>
      <c r="DT59" s="106"/>
      <c r="DU59" s="104">
        <f t="shared" si="395"/>
        <v>0</v>
      </c>
      <c r="DV59" s="98"/>
      <c r="DW59" s="100"/>
      <c r="DX59" s="225"/>
      <c r="DY59" s="106"/>
      <c r="DZ59" s="104">
        <f t="shared" si="396"/>
        <v>0</v>
      </c>
      <c r="EA59" s="98"/>
      <c r="EB59" s="100"/>
      <c r="EC59" s="225"/>
      <c r="ED59" s="106"/>
      <c r="EE59" s="104">
        <f t="shared" si="397"/>
        <v>0</v>
      </c>
      <c r="EF59" s="98"/>
      <c r="EG59" s="100"/>
      <c r="EH59" s="225"/>
      <c r="EI59" s="106"/>
      <c r="EJ59" s="104">
        <f t="shared" si="398"/>
        <v>0</v>
      </c>
      <c r="EK59" s="98"/>
      <c r="EL59" s="100"/>
      <c r="EM59" s="225"/>
      <c r="EN59" s="106"/>
      <c r="EO59" s="104">
        <f t="shared" si="399"/>
        <v>0</v>
      </c>
      <c r="EP59" s="98"/>
      <c r="EQ59" s="100"/>
      <c r="ER59" s="225"/>
      <c r="ES59" s="106"/>
      <c r="ET59" s="104">
        <f t="shared" si="400"/>
        <v>0</v>
      </c>
      <c r="EV59" s="98"/>
      <c r="EW59" s="100"/>
      <c r="EX59" s="225"/>
      <c r="EY59" s="106"/>
      <c r="EZ59" s="259">
        <f t="shared" si="401"/>
        <v>0</v>
      </c>
      <c r="FB59" s="98"/>
      <c r="FC59" s="100"/>
      <c r="FD59" s="225"/>
      <c r="FE59" s="106"/>
      <c r="FF59" s="259">
        <f t="shared" si="402"/>
        <v>0</v>
      </c>
      <c r="FH59" s="98"/>
      <c r="FI59" s="100"/>
      <c r="FJ59" s="225"/>
      <c r="FK59" s="106"/>
      <c r="FL59" s="104">
        <f t="shared" si="403"/>
        <v>0</v>
      </c>
      <c r="FN59" s="98"/>
      <c r="FO59" s="100"/>
      <c r="FP59" s="225"/>
      <c r="FQ59" s="106"/>
      <c r="FR59" s="104">
        <f t="shared" si="404"/>
        <v>0</v>
      </c>
      <c r="FT59" s="98"/>
      <c r="FU59" s="100"/>
      <c r="FV59" s="225"/>
      <c r="FW59" s="106"/>
      <c r="FX59" s="104">
        <f t="shared" si="405"/>
        <v>0</v>
      </c>
      <c r="FZ59" s="98"/>
      <c r="GA59" s="100"/>
      <c r="GB59" s="225"/>
      <c r="GC59" s="106"/>
      <c r="GD59" s="104">
        <f t="shared" si="406"/>
        <v>0</v>
      </c>
      <c r="GF59" s="98"/>
      <c r="GG59" s="100"/>
      <c r="GH59" s="225"/>
      <c r="GI59" s="106"/>
      <c r="GJ59" s="104">
        <f t="shared" si="407"/>
        <v>0</v>
      </c>
      <c r="GL59" s="98"/>
      <c r="GM59" s="100"/>
      <c r="GN59" s="225"/>
      <c r="GO59" s="106"/>
      <c r="GP59" s="104">
        <f t="shared" si="408"/>
        <v>0</v>
      </c>
      <c r="GR59" s="98"/>
      <c r="GS59" s="100"/>
      <c r="GT59" s="225"/>
      <c r="GU59" s="106"/>
      <c r="GV59" s="104">
        <f t="shared" si="409"/>
        <v>0</v>
      </c>
      <c r="GX59" s="98"/>
      <c r="GY59" s="100"/>
      <c r="GZ59" s="225"/>
      <c r="HA59" s="106"/>
      <c r="HB59" s="108">
        <f t="shared" si="410"/>
        <v>0</v>
      </c>
      <c r="HD59" s="98"/>
      <c r="HE59" s="100"/>
      <c r="HF59" s="225"/>
      <c r="HG59" s="106"/>
      <c r="HH59" s="108">
        <f t="shared" si="411"/>
        <v>0</v>
      </c>
      <c r="HJ59" s="98"/>
      <c r="HK59" s="100"/>
      <c r="HL59" s="225"/>
      <c r="HM59" s="106"/>
      <c r="HN59" s="108">
        <f t="shared" si="412"/>
        <v>0</v>
      </c>
      <c r="HP59" s="98"/>
      <c r="HQ59" s="100"/>
      <c r="HR59" s="225"/>
      <c r="HS59" s="106"/>
      <c r="HT59" s="108">
        <f t="shared" si="413"/>
        <v>0</v>
      </c>
      <c r="HV59" s="98"/>
      <c r="HW59" s="100"/>
      <c r="HX59" s="225"/>
      <c r="HY59" s="106"/>
      <c r="HZ59" s="108">
        <f t="shared" si="414"/>
        <v>0</v>
      </c>
      <c r="IB59" s="98"/>
      <c r="IC59" s="100"/>
      <c r="ID59" s="225"/>
      <c r="IE59" s="106"/>
      <c r="IF59" s="108">
        <f t="shared" si="416"/>
        <v>0</v>
      </c>
      <c r="IH59" s="98"/>
      <c r="II59" s="100"/>
      <c r="IJ59" s="225"/>
      <c r="IK59" s="106"/>
      <c r="IL59" s="108">
        <f t="shared" si="417"/>
        <v>0</v>
      </c>
      <c r="IN59" s="98"/>
      <c r="IO59" s="100"/>
      <c r="IP59" s="225"/>
      <c r="IQ59" s="106"/>
      <c r="IR59" s="108">
        <f t="shared" si="418"/>
        <v>0</v>
      </c>
      <c r="IT59" s="98"/>
      <c r="IU59" s="100"/>
      <c r="IV59" s="225"/>
      <c r="IW59" s="106"/>
      <c r="IX59" s="108">
        <f t="shared" si="419"/>
        <v>0</v>
      </c>
      <c r="IZ59" s="98"/>
      <c r="JA59" s="100"/>
      <c r="JB59" s="225"/>
      <c r="JC59" s="106"/>
      <c r="JD59" s="108">
        <f t="shared" si="420"/>
        <v>0</v>
      </c>
      <c r="JF59" s="98"/>
      <c r="JG59" s="100"/>
      <c r="JH59" s="225"/>
      <c r="JI59" s="106"/>
      <c r="JJ59" s="108">
        <f t="shared" si="421"/>
        <v>0</v>
      </c>
      <c r="JL59" s="98"/>
      <c r="JM59" s="100"/>
      <c r="JN59" s="225"/>
      <c r="JO59" s="106"/>
      <c r="JP59" s="108">
        <f t="shared" si="422"/>
        <v>0</v>
      </c>
      <c r="JR59" s="98"/>
      <c r="JS59" s="100"/>
      <c r="JT59" s="225"/>
      <c r="JU59" s="106"/>
      <c r="JV59" s="108">
        <f t="shared" si="423"/>
        <v>0</v>
      </c>
      <c r="JX59" s="98"/>
      <c r="JY59" s="100"/>
      <c r="JZ59" s="225"/>
      <c r="KA59" s="106"/>
      <c r="KB59" s="108">
        <f t="shared" si="424"/>
        <v>0</v>
      </c>
      <c r="KD59" s="98"/>
      <c r="KE59" s="100"/>
      <c r="KF59" s="225"/>
      <c r="KG59" s="106"/>
      <c r="KH59" s="108">
        <f t="shared" si="425"/>
        <v>0</v>
      </c>
      <c r="KJ59" s="98"/>
      <c r="KK59" s="100"/>
      <c r="KL59" s="225"/>
      <c r="KM59" s="106"/>
      <c r="KN59" s="108">
        <f t="shared" si="426"/>
        <v>0</v>
      </c>
      <c r="KP59" s="98"/>
      <c r="KQ59" s="100"/>
      <c r="KR59" s="225"/>
      <c r="KS59" s="106"/>
      <c r="KT59" s="108">
        <f t="shared" si="427"/>
        <v>0</v>
      </c>
      <c r="KV59" s="98"/>
      <c r="KW59" s="100"/>
      <c r="KX59" s="225"/>
      <c r="KY59" s="106"/>
      <c r="KZ59" s="108">
        <f t="shared" si="428"/>
        <v>0</v>
      </c>
      <c r="LB59" s="98"/>
      <c r="LC59" s="100"/>
      <c r="LD59" s="225"/>
      <c r="LE59" s="106"/>
      <c r="LF59" s="108">
        <f t="shared" si="429"/>
        <v>0</v>
      </c>
      <c r="LH59" s="98"/>
      <c r="LI59" s="100"/>
      <c r="LJ59" s="225"/>
      <c r="LK59" s="106"/>
      <c r="LL59" s="108">
        <f t="shared" si="430"/>
        <v>0</v>
      </c>
      <c r="LN59" s="98"/>
      <c r="LO59" s="100"/>
      <c r="LP59" s="225"/>
      <c r="LQ59" s="106"/>
      <c r="LR59" s="108">
        <f t="shared" si="431"/>
        <v>0</v>
      </c>
      <c r="LT59" s="98"/>
      <c r="LU59" s="100"/>
      <c r="LV59" s="225"/>
      <c r="LW59" s="106"/>
      <c r="LX59" s="108">
        <f t="shared" si="432"/>
        <v>0</v>
      </c>
      <c r="LZ59" s="98"/>
      <c r="MA59" s="100"/>
      <c r="MB59" s="225"/>
      <c r="MC59" s="106"/>
      <c r="MD59" s="108">
        <f t="shared" si="433"/>
        <v>0</v>
      </c>
      <c r="ME59" s="261"/>
      <c r="MF59" s="98"/>
      <c r="MG59" s="100"/>
      <c r="MH59" s="225"/>
      <c r="MI59" s="106"/>
      <c r="MJ59" s="108">
        <f t="shared" si="434"/>
        <v>0</v>
      </c>
      <c r="MK59" s="261"/>
      <c r="ML59" s="98"/>
      <c r="MM59" s="100"/>
      <c r="MN59" s="225"/>
      <c r="MO59" s="106"/>
      <c r="MP59" s="108">
        <f t="shared" si="435"/>
        <v>0</v>
      </c>
      <c r="MQ59" s="261"/>
      <c r="MR59" s="98"/>
      <c r="MS59" s="100"/>
      <c r="MT59" s="225"/>
      <c r="MU59" s="106"/>
      <c r="MV59" s="108">
        <f t="shared" si="436"/>
        <v>0</v>
      </c>
      <c r="MW59" s="261"/>
      <c r="MX59" s="98"/>
      <c r="MY59" s="100"/>
      <c r="MZ59" s="225"/>
      <c r="NA59" s="106"/>
      <c r="NB59" s="108">
        <f t="shared" si="437"/>
        <v>0</v>
      </c>
      <c r="NC59" s="261"/>
      <c r="ND59" s="98"/>
      <c r="NE59" s="100"/>
      <c r="NF59" s="225"/>
      <c r="NG59" s="106"/>
      <c r="NH59" s="108">
        <f t="shared" si="438"/>
        <v>0</v>
      </c>
      <c r="NI59" s="261"/>
      <c r="NJ59" s="98"/>
      <c r="NK59" s="100"/>
      <c r="NL59" s="225"/>
      <c r="NM59" s="106"/>
      <c r="NN59" s="108">
        <f t="shared" si="439"/>
        <v>0</v>
      </c>
      <c r="NO59" s="261"/>
      <c r="NP59" s="98"/>
      <c r="NQ59" s="100"/>
      <c r="NR59" s="225"/>
      <c r="NS59" s="106"/>
      <c r="NT59" s="108">
        <f t="shared" si="440"/>
        <v>0</v>
      </c>
      <c r="NU59" s="261"/>
      <c r="NV59" s="98"/>
      <c r="NW59" s="100"/>
      <c r="NX59" s="225"/>
      <c r="NY59" s="106"/>
      <c r="NZ59" s="108">
        <f t="shared" ref="NZ59:NZ61" si="441">NW59*NX$3/NX$4</f>
        <v>0</v>
      </c>
      <c r="OA59" s="261"/>
      <c r="OB59" s="98"/>
      <c r="OC59" s="100"/>
      <c r="OD59" s="225"/>
      <c r="OE59" s="106"/>
      <c r="OF59" s="108">
        <f t="shared" ref="OF59:OF61" si="442">OC59*OD$3/OD$4</f>
        <v>0</v>
      </c>
      <c r="OG59" s="261"/>
      <c r="OH59" s="98"/>
      <c r="OI59" s="100"/>
      <c r="OJ59" s="225"/>
      <c r="OK59" s="106"/>
      <c r="OL59" s="108">
        <f t="shared" ref="OL59:OL61" si="443">OI59*OJ$3/OJ$4</f>
        <v>0</v>
      </c>
      <c r="OM59" s="261"/>
      <c r="ON59" s="98"/>
      <c r="OO59" s="100"/>
      <c r="OP59" s="225"/>
      <c r="OQ59" s="106"/>
      <c r="OR59" s="108">
        <f t="shared" ref="OR59:OR61" si="444">OO59*OP$3/OP$4</f>
        <v>0</v>
      </c>
      <c r="OS59" s="261"/>
      <c r="OT59" s="98"/>
      <c r="OU59" s="100"/>
      <c r="OV59" s="225"/>
      <c r="OW59" s="106"/>
      <c r="OX59" s="108">
        <f t="shared" ref="OX59:OX61" si="445">OU59*OV$3/OV$4</f>
        <v>0</v>
      </c>
      <c r="OY59" s="261"/>
      <c r="OZ59" s="98"/>
      <c r="PA59" s="100"/>
      <c r="PB59" s="225"/>
      <c r="PC59" s="106"/>
      <c r="PD59" s="108">
        <f t="shared" ref="PD59:PD61" si="446">PA59*PB$3/PB$4</f>
        <v>0</v>
      </c>
      <c r="PE59" s="261"/>
      <c r="PF59" s="98"/>
      <c r="PG59" s="100"/>
      <c r="PH59" s="225"/>
      <c r="PI59" s="106"/>
      <c r="PJ59" s="108">
        <f t="shared" ref="PJ59:PJ61" si="447">PG59*PH$3/PH$4</f>
        <v>0</v>
      </c>
      <c r="PK59" s="261"/>
      <c r="PL59" s="98"/>
      <c r="PM59" s="100"/>
      <c r="PN59" s="225"/>
      <c r="PO59" s="106"/>
      <c r="PP59" s="108">
        <f t="shared" ref="PP59:PP61" si="448">PM59*PN$3/PN$4</f>
        <v>0</v>
      </c>
      <c r="PQ59" s="261"/>
      <c r="PR59" s="98"/>
      <c r="PS59" s="100"/>
      <c r="PT59" s="225"/>
      <c r="PU59" s="106"/>
      <c r="PV59" s="108">
        <f t="shared" ref="PV59:PV61" si="449">PS59*PT$3/PT$4</f>
        <v>0</v>
      </c>
      <c r="PW59" s="261"/>
      <c r="PX59" s="98"/>
      <c r="PY59" s="100"/>
      <c r="PZ59" s="225"/>
      <c r="QA59" s="106"/>
      <c r="QB59" s="108">
        <f t="shared" ref="QB59:QB61" si="450">PY59*PZ$3/PZ$4</f>
        <v>0</v>
      </c>
      <c r="QC59" s="261"/>
      <c r="QD59" s="98"/>
      <c r="QE59" s="100"/>
      <c r="QF59" s="225"/>
      <c r="QG59" s="106"/>
      <c r="QH59" s="108">
        <f t="shared" ref="QH59:QH61" si="451">QE59*QF$3/QF$4</f>
        <v>0</v>
      </c>
      <c r="QI59" s="261"/>
      <c r="QJ59" s="98"/>
      <c r="QK59" s="100"/>
      <c r="QL59" s="225"/>
      <c r="QM59" s="106"/>
      <c r="QN59" s="108">
        <f t="shared" ref="QN59:QN61" si="452">QK59*QL$3/QL$4</f>
        <v>0</v>
      </c>
      <c r="QO59" s="261"/>
      <c r="QP59" s="98"/>
      <c r="QQ59" s="100"/>
      <c r="QR59" s="225"/>
      <c r="QS59" s="106"/>
      <c r="QT59" s="108">
        <f t="shared" ref="QT59:QT61" si="453">QQ59*QR$3/QR$4</f>
        <v>0</v>
      </c>
      <c r="QU59" s="261"/>
      <c r="QV59" s="98"/>
      <c r="QW59" s="100"/>
      <c r="QX59" s="225"/>
      <c r="QY59" s="106"/>
      <c r="QZ59" s="108">
        <f t="shared" ref="QZ59:QZ61" si="454">QW59*QX$3/QX$4</f>
        <v>0</v>
      </c>
      <c r="RA59" s="261"/>
      <c r="RB59" s="98"/>
      <c r="RC59" s="100"/>
      <c r="RD59" s="225"/>
      <c r="RE59" s="106"/>
      <c r="RF59" s="108">
        <f t="shared" ref="RF59:RF61" si="455">RC59*RD$3/RD$4</f>
        <v>0</v>
      </c>
      <c r="RG59" s="261"/>
      <c r="RH59" s="98"/>
      <c r="RI59" s="100"/>
      <c r="RJ59" s="225"/>
      <c r="RK59" s="106"/>
      <c r="RL59" s="108">
        <f t="shared" ref="RL59:RL61" si="456">RI59*RJ$3/RJ$4</f>
        <v>0</v>
      </c>
      <c r="RM59" s="261"/>
      <c r="RN59" s="98"/>
      <c r="RO59" s="100"/>
      <c r="RP59" s="225"/>
      <c r="RQ59" s="106"/>
      <c r="RR59" s="108">
        <f t="shared" ref="RR59:RR61" si="457">RO59*RP$3/RP$4</f>
        <v>0</v>
      </c>
      <c r="RS59" s="261"/>
      <c r="RT59" s="98"/>
      <c r="RU59" s="100"/>
      <c r="RV59" s="225"/>
      <c r="RW59" s="106"/>
      <c r="RX59" s="108">
        <f t="shared" ref="RX59:RX61" si="458">RU59*RV$3/RV$4</f>
        <v>0</v>
      </c>
      <c r="RY59" s="261"/>
      <c r="RZ59" s="98"/>
      <c r="SA59" s="100"/>
      <c r="SB59" s="225"/>
      <c r="SC59" s="106"/>
      <c r="SD59" s="108">
        <f t="shared" ref="SD59:SD61" si="459">SA59*SB$3/SB$4</f>
        <v>0</v>
      </c>
      <c r="SE59" s="261"/>
      <c r="SF59" s="98"/>
      <c r="SG59" s="100"/>
      <c r="SH59" s="225"/>
      <c r="SI59" s="106"/>
      <c r="SJ59" s="108">
        <f t="shared" ref="SJ59:SJ61" si="460">SG59*SH$3/SH$4</f>
        <v>0</v>
      </c>
      <c r="SK59" s="261"/>
      <c r="SL59" s="98"/>
      <c r="SM59" s="100"/>
      <c r="SN59" s="225"/>
      <c r="SO59" s="106"/>
      <c r="SP59" s="108">
        <f t="shared" ref="SP59:SP61" si="461">SM59*SN$3/SN$4</f>
        <v>0</v>
      </c>
      <c r="SQ59" s="261"/>
      <c r="SR59" s="98"/>
      <c r="SS59" s="100"/>
      <c r="ST59" s="225"/>
      <c r="SU59" s="106"/>
      <c r="SV59" s="108">
        <f t="shared" ref="SV59:SV61" si="462">SS59*ST$3/ST$4</f>
        <v>0</v>
      </c>
      <c r="SW59" s="261"/>
      <c r="SX59" s="98"/>
      <c r="SY59" s="100"/>
      <c r="SZ59" s="225"/>
      <c r="TA59" s="106"/>
      <c r="TB59" s="108">
        <f t="shared" ref="TB59:TB61" si="463">SY59*SZ$3/SZ$4</f>
        <v>0</v>
      </c>
      <c r="TC59" s="261"/>
      <c r="TD59" s="98"/>
      <c r="TE59" s="100"/>
      <c r="TF59" s="225"/>
      <c r="TG59" s="106"/>
      <c r="TH59" s="108">
        <f t="shared" ref="TH59:TH61" si="464">TE59*TF$3/TF$4</f>
        <v>0</v>
      </c>
      <c r="TI59" s="261"/>
      <c r="TJ59" s="98"/>
      <c r="TK59" s="100"/>
      <c r="TL59" s="225"/>
      <c r="TM59" s="106"/>
      <c r="TN59" s="108">
        <f t="shared" ref="TN59:TN61" si="465">TK59*TL$3/TL$4</f>
        <v>0</v>
      </c>
      <c r="TO59" s="261"/>
      <c r="TP59" s="98"/>
      <c r="TQ59" s="100"/>
      <c r="TR59" s="225"/>
      <c r="TS59" s="106"/>
      <c r="TT59" s="108">
        <f t="shared" ref="TT59:TT61" si="466">TQ59*TR$3/TR$4</f>
        <v>0</v>
      </c>
      <c r="TU59" s="261"/>
      <c r="TV59" s="98"/>
      <c r="TW59" s="100"/>
      <c r="TX59" s="225"/>
      <c r="TY59" s="106"/>
      <c r="TZ59" s="108">
        <f t="shared" ref="TZ59:TZ61" si="467">TW59*TX$3/TX$4</f>
        <v>0</v>
      </c>
      <c r="UA59" s="261"/>
      <c r="UB59" s="98"/>
      <c r="UC59" s="100"/>
      <c r="UD59" s="225"/>
      <c r="UE59" s="106"/>
      <c r="UF59" s="108">
        <f t="shared" ref="UF59:UF61" si="468">UC59*UD$3/UD$4</f>
        <v>0</v>
      </c>
      <c r="UG59" s="261"/>
    </row>
    <row r="60" spans="1:553" x14ac:dyDescent="0.25">
      <c r="A60" s="76" t="s">
        <v>252</v>
      </c>
      <c r="B60" s="77" t="s">
        <v>1</v>
      </c>
      <c r="C60" s="128" t="s">
        <v>234</v>
      </c>
      <c r="D60" s="78" t="s">
        <v>36</v>
      </c>
      <c r="E60" s="85">
        <v>61275030</v>
      </c>
      <c r="F60" s="85">
        <v>205</v>
      </c>
      <c r="G60" s="124">
        <v>0.61</v>
      </c>
      <c r="H60" s="216">
        <f t="shared" si="373"/>
        <v>12914086.20073171</v>
      </c>
      <c r="I60" s="80" t="s">
        <v>36</v>
      </c>
      <c r="J60" s="217">
        <v>16509283</v>
      </c>
      <c r="K60" s="218">
        <v>181</v>
      </c>
      <c r="L60" s="219">
        <v>1.8900000000000001</v>
      </c>
      <c r="M60" s="218">
        <f t="shared" si="374"/>
        <v>3641848.3477503587</v>
      </c>
      <c r="N60" s="84" t="s">
        <v>36</v>
      </c>
      <c r="O60" s="85">
        <v>17200777</v>
      </c>
      <c r="P60" s="85">
        <v>182</v>
      </c>
      <c r="Q60" s="85">
        <f t="shared" si="375"/>
        <v>3796164.5951248202</v>
      </c>
      <c r="R60" s="86"/>
      <c r="S60" s="89" t="s">
        <v>36</v>
      </c>
      <c r="T60" s="88">
        <v>19015408</v>
      </c>
      <c r="U60" s="94">
        <v>197</v>
      </c>
      <c r="V60" s="220">
        <f t="shared" si="376"/>
        <v>4206879.3816470597</v>
      </c>
      <c r="W60" s="86"/>
      <c r="X60" s="89" t="s">
        <v>36</v>
      </c>
      <c r="Y60" s="88">
        <v>20014724</v>
      </c>
      <c r="Z60" s="94">
        <v>212</v>
      </c>
      <c r="AA60" s="93">
        <f t="shared" si="377"/>
        <v>4448466.2388235293</v>
      </c>
      <c r="AB60" s="86"/>
      <c r="AC60" s="89" t="s">
        <v>36</v>
      </c>
      <c r="AD60" s="88">
        <v>26872222</v>
      </c>
      <c r="AE60" s="88">
        <v>330</v>
      </c>
      <c r="AF60" s="93">
        <f t="shared" si="378"/>
        <v>6041874.501749279</v>
      </c>
      <c r="AG60" s="86"/>
      <c r="AH60" s="90" t="s">
        <v>36</v>
      </c>
      <c r="AI60" s="88">
        <v>27167964</v>
      </c>
      <c r="AJ60" s="94">
        <v>335</v>
      </c>
      <c r="AK60" s="220">
        <f t="shared" si="379"/>
        <v>6099579.2786589926</v>
      </c>
      <c r="AL60" s="86"/>
      <c r="AM60" s="89" t="s">
        <v>36</v>
      </c>
      <c r="AN60" s="88">
        <v>28916074</v>
      </c>
      <c r="AO60" s="88">
        <v>364</v>
      </c>
      <c r="AP60" s="91">
        <v>-3.51</v>
      </c>
      <c r="AQ60" s="93">
        <f t="shared" si="380"/>
        <v>6518658.0596167147</v>
      </c>
      <c r="AR60" s="88"/>
      <c r="AS60" s="89" t="s">
        <v>36</v>
      </c>
      <c r="AT60" s="88">
        <v>30277416</v>
      </c>
      <c r="AU60" s="88">
        <v>383</v>
      </c>
      <c r="AV60" s="221">
        <v>-3</v>
      </c>
      <c r="AW60" s="93">
        <f t="shared" si="381"/>
        <v>6862153.8366570603</v>
      </c>
      <c r="AX60" s="89" t="s">
        <v>36</v>
      </c>
      <c r="AY60" s="88">
        <v>30792811</v>
      </c>
      <c r="AZ60" s="88">
        <v>386</v>
      </c>
      <c r="BA60" s="94">
        <v>-5.23</v>
      </c>
      <c r="BB60" s="258">
        <f t="shared" si="382"/>
        <v>7004830.5231184959</v>
      </c>
      <c r="BC60" s="89" t="s">
        <v>36</v>
      </c>
      <c r="BD60" s="88">
        <v>30287646.969999999</v>
      </c>
      <c r="BE60" s="94">
        <v>396</v>
      </c>
      <c r="BF60" s="113">
        <v>-5.59</v>
      </c>
      <c r="BG60" s="97">
        <f t="shared" si="383"/>
        <v>7001231.0203884486</v>
      </c>
      <c r="BH60" s="98" t="s">
        <v>36</v>
      </c>
      <c r="BI60" s="99">
        <v>29827014.690000001</v>
      </c>
      <c r="BJ60" s="99">
        <v>395</v>
      </c>
      <c r="BK60" s="100">
        <v>-6.97</v>
      </c>
      <c r="BL60" s="223">
        <f t="shared" si="384"/>
        <v>6961599.2544677509</v>
      </c>
      <c r="BM60" s="224" t="s">
        <v>36</v>
      </c>
      <c r="BN60" s="99">
        <v>29853068</v>
      </c>
      <c r="BO60" s="100">
        <v>404</v>
      </c>
      <c r="BP60" s="106">
        <v>-5.09</v>
      </c>
      <c r="BQ60" s="104">
        <f t="shared" si="385"/>
        <v>7031069.0997097241</v>
      </c>
      <c r="BR60" s="224" t="s">
        <v>36</v>
      </c>
      <c r="BS60" s="99">
        <v>29703578</v>
      </c>
      <c r="BT60" s="100">
        <v>431</v>
      </c>
      <c r="BU60" s="106">
        <v>-6.52</v>
      </c>
      <c r="BV60" s="104">
        <f t="shared" si="386"/>
        <v>7067983.6546220928</v>
      </c>
      <c r="BW60" s="98" t="s">
        <v>36</v>
      </c>
      <c r="BX60" s="105">
        <v>32905959</v>
      </c>
      <c r="BY60" s="105">
        <v>443</v>
      </c>
      <c r="BZ60" s="106">
        <v>-6.88</v>
      </c>
      <c r="CA60" s="101">
        <f t="shared" si="387"/>
        <v>7906674.483270742</v>
      </c>
      <c r="CB60" s="98" t="s">
        <v>36</v>
      </c>
      <c r="CC60" s="99">
        <v>34690851</v>
      </c>
      <c r="CD60" s="99">
        <v>458</v>
      </c>
      <c r="CE60" s="103">
        <v>-5.79</v>
      </c>
      <c r="CF60" s="101">
        <f t="shared" si="388"/>
        <v>8414121.9960393012</v>
      </c>
      <c r="CG60" s="98" t="s">
        <v>36</v>
      </c>
      <c r="CH60" s="99">
        <v>36222115</v>
      </c>
      <c r="CI60" s="99">
        <v>472</v>
      </c>
      <c r="CJ60" s="106">
        <v>-5.0999999999999996</v>
      </c>
      <c r="CK60" s="99">
        <f t="shared" si="389"/>
        <v>8859866.0589301307</v>
      </c>
      <c r="CL60" s="98" t="s">
        <v>36</v>
      </c>
      <c r="CM60" s="99">
        <v>37699377</v>
      </c>
      <c r="CN60" s="99">
        <v>480</v>
      </c>
      <c r="CO60" s="103">
        <v>-6.47</v>
      </c>
      <c r="CP60" s="104">
        <f t="shared" si="390"/>
        <v>9295448.1350567676</v>
      </c>
      <c r="CQ60" s="98"/>
      <c r="CR60" s="99"/>
      <c r="CS60" s="99"/>
      <c r="CT60" s="100"/>
      <c r="CU60" s="104">
        <f t="shared" si="391"/>
        <v>0</v>
      </c>
      <c r="CV60" s="98"/>
      <c r="CW60" s="99"/>
      <c r="CX60" s="99"/>
      <c r="CY60" s="103"/>
      <c r="CZ60" s="104">
        <f t="shared" si="392"/>
        <v>0</v>
      </c>
      <c r="DA60" s="105"/>
      <c r="DB60" s="98"/>
      <c r="DC60" s="99"/>
      <c r="DD60" s="99"/>
      <c r="DE60" s="103"/>
      <c r="DF60" s="104">
        <f t="shared" si="393"/>
        <v>0</v>
      </c>
      <c r="DG60" s="98"/>
      <c r="DH60" s="99"/>
      <c r="DI60" s="262"/>
      <c r="DJ60" s="103"/>
      <c r="DK60" s="104">
        <f t="shared" si="415"/>
        <v>0</v>
      </c>
      <c r="DL60" s="98"/>
      <c r="DM60" s="99"/>
      <c r="DN60" s="262"/>
      <c r="DO60" s="103"/>
      <c r="DP60" s="104">
        <f t="shared" si="394"/>
        <v>0</v>
      </c>
      <c r="DQ60" s="98"/>
      <c r="DR60" s="99"/>
      <c r="DS60" s="262"/>
      <c r="DT60" s="103"/>
      <c r="DU60" s="104">
        <f t="shared" si="395"/>
        <v>0</v>
      </c>
      <c r="DV60" s="98"/>
      <c r="DW60" s="99"/>
      <c r="DX60" s="262"/>
      <c r="DY60" s="103"/>
      <c r="DZ60" s="104">
        <f t="shared" si="396"/>
        <v>0</v>
      </c>
      <c r="EA60" s="98"/>
      <c r="EB60" s="99"/>
      <c r="EC60" s="262"/>
      <c r="ED60" s="103"/>
      <c r="EE60" s="104">
        <f t="shared" si="397"/>
        <v>0</v>
      </c>
      <c r="EF60" s="98"/>
      <c r="EG60" s="99"/>
      <c r="EH60" s="262"/>
      <c r="EI60" s="103"/>
      <c r="EJ60" s="104">
        <f t="shared" si="398"/>
        <v>0</v>
      </c>
      <c r="EK60" s="98"/>
      <c r="EL60" s="99"/>
      <c r="EM60" s="262"/>
      <c r="EN60" s="103"/>
      <c r="EO60" s="104">
        <f t="shared" si="399"/>
        <v>0</v>
      </c>
      <c r="EP60" s="98"/>
      <c r="EQ60" s="99"/>
      <c r="ER60" s="262"/>
      <c r="ES60" s="103"/>
      <c r="ET60" s="104">
        <f t="shared" si="400"/>
        <v>0</v>
      </c>
      <c r="EV60" s="98"/>
      <c r="EW60" s="99"/>
      <c r="EX60" s="262"/>
      <c r="EY60" s="103"/>
      <c r="EZ60" s="259">
        <f t="shared" si="401"/>
        <v>0</v>
      </c>
      <c r="FB60" s="98"/>
      <c r="FC60" s="99"/>
      <c r="FD60" s="262"/>
      <c r="FE60" s="103"/>
      <c r="FF60" s="259">
        <f t="shared" si="402"/>
        <v>0</v>
      </c>
      <c r="FH60" s="98"/>
      <c r="FI60" s="99"/>
      <c r="FJ60" s="262"/>
      <c r="FK60" s="103"/>
      <c r="FL60" s="104">
        <f t="shared" si="403"/>
        <v>0</v>
      </c>
      <c r="FN60" s="98"/>
      <c r="FO60" s="99"/>
      <c r="FP60" s="262"/>
      <c r="FQ60" s="103"/>
      <c r="FR60" s="104">
        <f t="shared" si="404"/>
        <v>0</v>
      </c>
      <c r="FT60" s="98"/>
      <c r="FU60" s="99"/>
      <c r="FV60" s="262"/>
      <c r="FW60" s="103"/>
      <c r="FX60" s="104">
        <f t="shared" si="405"/>
        <v>0</v>
      </c>
      <c r="FZ60" s="98"/>
      <c r="GA60" s="99"/>
      <c r="GB60" s="262"/>
      <c r="GC60" s="103"/>
      <c r="GD60" s="104">
        <f t="shared" si="406"/>
        <v>0</v>
      </c>
      <c r="GF60" s="98"/>
      <c r="GG60" s="99"/>
      <c r="GH60" s="262"/>
      <c r="GI60" s="103"/>
      <c r="GJ60" s="104">
        <f t="shared" si="407"/>
        <v>0</v>
      </c>
      <c r="GL60" s="98"/>
      <c r="GM60" s="99"/>
      <c r="GN60" s="262"/>
      <c r="GO60" s="103"/>
      <c r="GP60" s="104">
        <f t="shared" si="408"/>
        <v>0</v>
      </c>
      <c r="GR60" s="98"/>
      <c r="GS60" s="99"/>
      <c r="GT60" s="262"/>
      <c r="GU60" s="103"/>
      <c r="GV60" s="104">
        <f t="shared" si="409"/>
        <v>0</v>
      </c>
      <c r="GX60" s="98"/>
      <c r="GY60" s="99"/>
      <c r="GZ60" s="262"/>
      <c r="HA60" s="103"/>
      <c r="HB60" s="108">
        <f t="shared" si="410"/>
        <v>0</v>
      </c>
      <c r="HD60" s="98"/>
      <c r="HE60" s="99"/>
      <c r="HF60" s="262"/>
      <c r="HG60" s="103"/>
      <c r="HH60" s="108">
        <f t="shared" si="411"/>
        <v>0</v>
      </c>
      <c r="HJ60" s="98"/>
      <c r="HK60" s="99"/>
      <c r="HL60" s="262"/>
      <c r="HM60" s="103"/>
      <c r="HN60" s="108">
        <f t="shared" si="412"/>
        <v>0</v>
      </c>
      <c r="HP60" s="98"/>
      <c r="HQ60" s="99"/>
      <c r="HR60" s="262"/>
      <c r="HS60" s="103"/>
      <c r="HT60" s="108">
        <f t="shared" si="413"/>
        <v>0</v>
      </c>
      <c r="HV60" s="98"/>
      <c r="HW60" s="99"/>
      <c r="HX60" s="262"/>
      <c r="HY60" s="103"/>
      <c r="HZ60" s="108">
        <f t="shared" si="414"/>
        <v>0</v>
      </c>
      <c r="IB60" s="98"/>
      <c r="IC60" s="99"/>
      <c r="ID60" s="262"/>
      <c r="IE60" s="103"/>
      <c r="IF60" s="108">
        <f t="shared" si="416"/>
        <v>0</v>
      </c>
      <c r="IH60" s="98"/>
      <c r="II60" s="99"/>
      <c r="IJ60" s="262"/>
      <c r="IK60" s="103"/>
      <c r="IL60" s="108">
        <f t="shared" si="417"/>
        <v>0</v>
      </c>
      <c r="IN60" s="98"/>
      <c r="IO60" s="99"/>
      <c r="IP60" s="262"/>
      <c r="IQ60" s="103"/>
      <c r="IR60" s="108">
        <f t="shared" si="418"/>
        <v>0</v>
      </c>
      <c r="IT60" s="98"/>
      <c r="IU60" s="99"/>
      <c r="IV60" s="262"/>
      <c r="IW60" s="103"/>
      <c r="IX60" s="108">
        <f t="shared" si="419"/>
        <v>0</v>
      </c>
      <c r="IZ60" s="98"/>
      <c r="JA60" s="99"/>
      <c r="JB60" s="262"/>
      <c r="JC60" s="103"/>
      <c r="JD60" s="108">
        <f t="shared" si="420"/>
        <v>0</v>
      </c>
      <c r="JF60" s="98"/>
      <c r="JG60" s="99"/>
      <c r="JH60" s="262"/>
      <c r="JI60" s="103"/>
      <c r="JJ60" s="108">
        <f t="shared" si="421"/>
        <v>0</v>
      </c>
      <c r="JL60" s="98"/>
      <c r="JM60" s="99"/>
      <c r="JN60" s="262"/>
      <c r="JO60" s="103"/>
      <c r="JP60" s="108">
        <f t="shared" si="422"/>
        <v>0</v>
      </c>
      <c r="JR60" s="98"/>
      <c r="JS60" s="99"/>
      <c r="JT60" s="262"/>
      <c r="JU60" s="103"/>
      <c r="JV60" s="108">
        <f t="shared" si="423"/>
        <v>0</v>
      </c>
      <c r="JX60" s="98"/>
      <c r="JY60" s="99"/>
      <c r="JZ60" s="262"/>
      <c r="KA60" s="103"/>
      <c r="KB60" s="108">
        <f t="shared" si="424"/>
        <v>0</v>
      </c>
      <c r="KD60" s="98"/>
      <c r="KE60" s="99"/>
      <c r="KF60" s="262"/>
      <c r="KG60" s="103"/>
      <c r="KH60" s="108">
        <f t="shared" si="425"/>
        <v>0</v>
      </c>
      <c r="KJ60" s="98"/>
      <c r="KK60" s="99"/>
      <c r="KL60" s="262"/>
      <c r="KM60" s="103"/>
      <c r="KN60" s="108">
        <f t="shared" si="426"/>
        <v>0</v>
      </c>
      <c r="KP60" s="98"/>
      <c r="KQ60" s="99"/>
      <c r="KR60" s="262"/>
      <c r="KS60" s="103"/>
      <c r="KT60" s="108">
        <f t="shared" si="427"/>
        <v>0</v>
      </c>
      <c r="KV60" s="98"/>
      <c r="KW60" s="99"/>
      <c r="KX60" s="262"/>
      <c r="KY60" s="103"/>
      <c r="KZ60" s="108">
        <f t="shared" si="428"/>
        <v>0</v>
      </c>
      <c r="LB60" s="98"/>
      <c r="LC60" s="99"/>
      <c r="LD60" s="262"/>
      <c r="LE60" s="103"/>
      <c r="LF60" s="108">
        <f t="shared" si="429"/>
        <v>0</v>
      </c>
      <c r="LH60" s="98"/>
      <c r="LI60" s="99"/>
      <c r="LJ60" s="262"/>
      <c r="LK60" s="103"/>
      <c r="LL60" s="108">
        <f t="shared" si="430"/>
        <v>0</v>
      </c>
      <c r="LN60" s="98"/>
      <c r="LO60" s="99"/>
      <c r="LP60" s="262"/>
      <c r="LQ60" s="103"/>
      <c r="LR60" s="108">
        <f t="shared" si="431"/>
        <v>0</v>
      </c>
      <c r="LT60" s="98"/>
      <c r="LU60" s="99"/>
      <c r="LV60" s="262"/>
      <c r="LW60" s="103"/>
      <c r="LX60" s="108">
        <f t="shared" si="432"/>
        <v>0</v>
      </c>
      <c r="LZ60" s="98"/>
      <c r="MA60" s="99"/>
      <c r="MB60" s="262"/>
      <c r="MC60" s="103"/>
      <c r="MD60" s="108">
        <f t="shared" si="433"/>
        <v>0</v>
      </c>
      <c r="ME60" s="107"/>
      <c r="MF60" s="98"/>
      <c r="MG60" s="99"/>
      <c r="MH60" s="262"/>
      <c r="MI60" s="103"/>
      <c r="MJ60" s="108">
        <f t="shared" si="434"/>
        <v>0</v>
      </c>
      <c r="MK60" s="107"/>
      <c r="ML60" s="98"/>
      <c r="MM60" s="99"/>
      <c r="MN60" s="262"/>
      <c r="MO60" s="103"/>
      <c r="MP60" s="108">
        <f t="shared" si="435"/>
        <v>0</v>
      </c>
      <c r="MQ60" s="107"/>
      <c r="MR60" s="98"/>
      <c r="MS60" s="99"/>
      <c r="MT60" s="262"/>
      <c r="MU60" s="103"/>
      <c r="MV60" s="108">
        <f t="shared" si="436"/>
        <v>0</v>
      </c>
      <c r="MW60" s="107"/>
      <c r="MX60" s="98"/>
      <c r="MY60" s="99"/>
      <c r="MZ60" s="262"/>
      <c r="NA60" s="103"/>
      <c r="NB60" s="108">
        <f t="shared" si="437"/>
        <v>0</v>
      </c>
      <c r="NC60" s="107"/>
      <c r="ND60" s="98"/>
      <c r="NE60" s="99"/>
      <c r="NF60" s="262"/>
      <c r="NG60" s="103"/>
      <c r="NH60" s="108">
        <f t="shared" si="438"/>
        <v>0</v>
      </c>
      <c r="NI60" s="107"/>
      <c r="NJ60" s="98"/>
      <c r="NK60" s="99"/>
      <c r="NL60" s="262"/>
      <c r="NM60" s="103"/>
      <c r="NN60" s="108">
        <f t="shared" si="439"/>
        <v>0</v>
      </c>
      <c r="NO60" s="107"/>
      <c r="NP60" s="98"/>
      <c r="NQ60" s="99"/>
      <c r="NR60" s="262"/>
      <c r="NS60" s="103"/>
      <c r="NT60" s="108">
        <f t="shared" si="440"/>
        <v>0</v>
      </c>
      <c r="NU60" s="107"/>
      <c r="NV60" s="98"/>
      <c r="NW60" s="99"/>
      <c r="NX60" s="262"/>
      <c r="NY60" s="103"/>
      <c r="NZ60" s="108">
        <f t="shared" si="441"/>
        <v>0</v>
      </c>
      <c r="OA60" s="107"/>
      <c r="OB60" s="98"/>
      <c r="OC60" s="99"/>
      <c r="OD60" s="262"/>
      <c r="OE60" s="103"/>
      <c r="OF60" s="108">
        <f t="shared" si="442"/>
        <v>0</v>
      </c>
      <c r="OG60" s="107"/>
      <c r="OH60" s="98"/>
      <c r="OI60" s="99"/>
      <c r="OJ60" s="262"/>
      <c r="OK60" s="103"/>
      <c r="OL60" s="108">
        <f t="shared" si="443"/>
        <v>0</v>
      </c>
      <c r="OM60" s="107"/>
      <c r="ON60" s="98"/>
      <c r="OO60" s="99"/>
      <c r="OP60" s="262"/>
      <c r="OQ60" s="103"/>
      <c r="OR60" s="108">
        <f t="shared" si="444"/>
        <v>0</v>
      </c>
      <c r="OS60" s="107"/>
      <c r="OT60" s="98"/>
      <c r="OU60" s="99"/>
      <c r="OV60" s="262"/>
      <c r="OW60" s="103"/>
      <c r="OX60" s="108">
        <f t="shared" si="445"/>
        <v>0</v>
      </c>
      <c r="OY60" s="107"/>
      <c r="OZ60" s="98"/>
      <c r="PA60" s="99"/>
      <c r="PB60" s="262"/>
      <c r="PC60" s="103"/>
      <c r="PD60" s="108">
        <f t="shared" si="446"/>
        <v>0</v>
      </c>
      <c r="PE60" s="107"/>
      <c r="PF60" s="98"/>
      <c r="PG60" s="99"/>
      <c r="PH60" s="262"/>
      <c r="PI60" s="103"/>
      <c r="PJ60" s="108">
        <f t="shared" si="447"/>
        <v>0</v>
      </c>
      <c r="PK60" s="107"/>
      <c r="PL60" s="98"/>
      <c r="PM60" s="99"/>
      <c r="PN60" s="262"/>
      <c r="PO60" s="103"/>
      <c r="PP60" s="108">
        <f t="shared" si="448"/>
        <v>0</v>
      </c>
      <c r="PQ60" s="107"/>
      <c r="PR60" s="98"/>
      <c r="PS60" s="99"/>
      <c r="PT60" s="262"/>
      <c r="PU60" s="103"/>
      <c r="PV60" s="108">
        <f t="shared" si="449"/>
        <v>0</v>
      </c>
      <c r="PW60" s="107"/>
      <c r="PX60" s="98"/>
      <c r="PY60" s="99"/>
      <c r="PZ60" s="262"/>
      <c r="QA60" s="103"/>
      <c r="QB60" s="108">
        <f t="shared" si="450"/>
        <v>0</v>
      </c>
      <c r="QC60" s="107"/>
      <c r="QD60" s="98"/>
      <c r="QE60" s="99"/>
      <c r="QF60" s="262"/>
      <c r="QG60" s="103"/>
      <c r="QH60" s="108">
        <f t="shared" si="451"/>
        <v>0</v>
      </c>
      <c r="QI60" s="107"/>
      <c r="QJ60" s="98"/>
      <c r="QK60" s="99"/>
      <c r="QL60" s="262"/>
      <c r="QM60" s="103"/>
      <c r="QN60" s="108">
        <f t="shared" si="452"/>
        <v>0</v>
      </c>
      <c r="QO60" s="107"/>
      <c r="QP60" s="98"/>
      <c r="QQ60" s="99"/>
      <c r="QR60" s="262"/>
      <c r="QS60" s="103"/>
      <c r="QT60" s="108">
        <f t="shared" si="453"/>
        <v>0</v>
      </c>
      <c r="QU60" s="107"/>
      <c r="QV60" s="98"/>
      <c r="QW60" s="99"/>
      <c r="QX60" s="262"/>
      <c r="QY60" s="103"/>
      <c r="QZ60" s="108">
        <f t="shared" si="454"/>
        <v>0</v>
      </c>
      <c r="RA60" s="107"/>
      <c r="RB60" s="98"/>
      <c r="RC60" s="99"/>
      <c r="RD60" s="262"/>
      <c r="RE60" s="103"/>
      <c r="RF60" s="108">
        <f t="shared" si="455"/>
        <v>0</v>
      </c>
      <c r="RG60" s="107"/>
      <c r="RH60" s="98"/>
      <c r="RI60" s="99"/>
      <c r="RJ60" s="262"/>
      <c r="RK60" s="103"/>
      <c r="RL60" s="108">
        <f t="shared" si="456"/>
        <v>0</v>
      </c>
      <c r="RM60" s="107"/>
      <c r="RN60" s="98"/>
      <c r="RO60" s="99"/>
      <c r="RP60" s="262"/>
      <c r="RQ60" s="103"/>
      <c r="RR60" s="108">
        <f t="shared" si="457"/>
        <v>0</v>
      </c>
      <c r="RS60" s="107"/>
      <c r="RT60" s="98"/>
      <c r="RU60" s="99"/>
      <c r="RV60" s="262"/>
      <c r="RW60" s="103"/>
      <c r="RX60" s="108">
        <f t="shared" si="458"/>
        <v>0</v>
      </c>
      <c r="RY60" s="107"/>
      <c r="RZ60" s="98"/>
      <c r="SA60" s="99"/>
      <c r="SB60" s="262"/>
      <c r="SC60" s="103"/>
      <c r="SD60" s="108">
        <f t="shared" si="459"/>
        <v>0</v>
      </c>
      <c r="SE60" s="107"/>
      <c r="SF60" s="98"/>
      <c r="SG60" s="99"/>
      <c r="SH60" s="262"/>
      <c r="SI60" s="103"/>
      <c r="SJ60" s="108">
        <f t="shared" si="460"/>
        <v>0</v>
      </c>
      <c r="SK60" s="107"/>
      <c r="SL60" s="98"/>
      <c r="SM60" s="99"/>
      <c r="SN60" s="262"/>
      <c r="SO60" s="103"/>
      <c r="SP60" s="108">
        <f t="shared" si="461"/>
        <v>0</v>
      </c>
      <c r="SQ60" s="107"/>
      <c r="SR60" s="98"/>
      <c r="SS60" s="99"/>
      <c r="ST60" s="262"/>
      <c r="SU60" s="103"/>
      <c r="SV60" s="108">
        <f t="shared" si="462"/>
        <v>0</v>
      </c>
      <c r="SW60" s="107"/>
      <c r="SX60" s="98"/>
      <c r="SY60" s="99"/>
      <c r="SZ60" s="262"/>
      <c r="TA60" s="103"/>
      <c r="TB60" s="108">
        <f t="shared" si="463"/>
        <v>0</v>
      </c>
      <c r="TC60" s="107"/>
      <c r="TD60" s="98"/>
      <c r="TE60" s="99"/>
      <c r="TF60" s="262"/>
      <c r="TG60" s="103"/>
      <c r="TH60" s="108">
        <f t="shared" si="464"/>
        <v>0</v>
      </c>
      <c r="TI60" s="107"/>
      <c r="TJ60" s="98"/>
      <c r="TK60" s="99"/>
      <c r="TL60" s="262"/>
      <c r="TM60" s="103"/>
      <c r="TN60" s="108">
        <f t="shared" si="465"/>
        <v>0</v>
      </c>
      <c r="TO60" s="107"/>
      <c r="TP60" s="98"/>
      <c r="TQ60" s="99"/>
      <c r="TR60" s="262"/>
      <c r="TS60" s="103"/>
      <c r="TT60" s="108">
        <f t="shared" si="466"/>
        <v>0</v>
      </c>
      <c r="TU60" s="107"/>
      <c r="TV60" s="98"/>
      <c r="TW60" s="99"/>
      <c r="TX60" s="262"/>
      <c r="TY60" s="103"/>
      <c r="TZ60" s="108">
        <f t="shared" si="467"/>
        <v>0</v>
      </c>
      <c r="UA60" s="107"/>
      <c r="UB60" s="98"/>
      <c r="UC60" s="99"/>
      <c r="UD60" s="262"/>
      <c r="UE60" s="103"/>
      <c r="UF60" s="108">
        <f t="shared" si="468"/>
        <v>0</v>
      </c>
      <c r="UG60" s="107"/>
    </row>
    <row r="61" spans="1:553" x14ac:dyDescent="0.25">
      <c r="A61" s="76" t="s">
        <v>252</v>
      </c>
      <c r="B61" s="121" t="s">
        <v>4</v>
      </c>
      <c r="C61" s="122" t="s">
        <v>25</v>
      </c>
      <c r="D61" s="78"/>
      <c r="E61" s="85">
        <v>18617150</v>
      </c>
      <c r="F61" s="85">
        <v>5</v>
      </c>
      <c r="G61" s="124">
        <v>-2.38</v>
      </c>
      <c r="H61" s="216">
        <f>(E61*$F$3)/$F$4</f>
        <v>3923677.8817073177</v>
      </c>
      <c r="I61" s="263"/>
      <c r="J61" s="123"/>
      <c r="K61" s="123"/>
      <c r="L61" s="123">
        <v>0</v>
      </c>
      <c r="M61" s="218">
        <f t="shared" si="374"/>
        <v>0</v>
      </c>
      <c r="N61" s="84"/>
      <c r="O61" s="94"/>
      <c r="P61" s="123"/>
      <c r="Q61" s="85">
        <f t="shared" si="375"/>
        <v>0</v>
      </c>
      <c r="R61" s="86"/>
      <c r="S61" s="89"/>
      <c r="T61" s="94"/>
      <c r="U61" s="94"/>
      <c r="V61" s="220">
        <f t="shared" si="376"/>
        <v>0</v>
      </c>
      <c r="W61" s="86"/>
      <c r="X61" s="89"/>
      <c r="Y61" s="94"/>
      <c r="Z61" s="94"/>
      <c r="AA61" s="93">
        <f t="shared" si="377"/>
        <v>0</v>
      </c>
      <c r="AB61" s="86"/>
      <c r="AC61" s="89"/>
      <c r="AD61" s="94"/>
      <c r="AE61" s="94"/>
      <c r="AF61" s="93">
        <f t="shared" si="378"/>
        <v>0</v>
      </c>
      <c r="AG61" s="86"/>
      <c r="AH61" s="90"/>
      <c r="AI61" s="94"/>
      <c r="AJ61" s="94"/>
      <c r="AK61" s="220">
        <f t="shared" si="379"/>
        <v>0</v>
      </c>
      <c r="AL61" s="86"/>
      <c r="AM61" s="89"/>
      <c r="AN61" s="94"/>
      <c r="AO61" s="94"/>
      <c r="AP61" s="264"/>
      <c r="AQ61" s="93">
        <f t="shared" si="380"/>
        <v>0</v>
      </c>
      <c r="AR61" s="88"/>
      <c r="AS61" s="89"/>
      <c r="AT61" s="94"/>
      <c r="AU61" s="94"/>
      <c r="AV61" s="221"/>
      <c r="AW61" s="93">
        <f t="shared" si="381"/>
        <v>0</v>
      </c>
      <c r="AX61" s="89"/>
      <c r="AY61" s="94"/>
      <c r="AZ61" s="94"/>
      <c r="BA61" s="94"/>
      <c r="BB61" s="258">
        <f t="shared" si="382"/>
        <v>0</v>
      </c>
      <c r="BC61" s="89"/>
      <c r="BD61" s="95"/>
      <c r="BE61" s="94"/>
      <c r="BF61" s="113"/>
      <c r="BG61" s="97">
        <f t="shared" si="383"/>
        <v>0</v>
      </c>
      <c r="BH61" s="98"/>
      <c r="BI61" s="99"/>
      <c r="BJ61" s="99"/>
      <c r="BK61" s="100"/>
      <c r="BL61" s="223">
        <f t="shared" si="384"/>
        <v>0</v>
      </c>
      <c r="BM61" s="224"/>
      <c r="BN61" s="99"/>
      <c r="BO61" s="100"/>
      <c r="BP61" s="106"/>
      <c r="BQ61" s="104">
        <f t="shared" si="385"/>
        <v>0</v>
      </c>
      <c r="BR61" s="224"/>
      <c r="BS61" s="99"/>
      <c r="BT61" s="100"/>
      <c r="BU61" s="106"/>
      <c r="BV61" s="104">
        <f t="shared" si="386"/>
        <v>0</v>
      </c>
      <c r="BW61" s="98"/>
      <c r="BX61" s="100"/>
      <c r="BY61" s="100"/>
      <c r="BZ61" s="106"/>
      <c r="CA61" s="101">
        <f t="shared" si="387"/>
        <v>0</v>
      </c>
      <c r="CB61" s="98"/>
      <c r="CC61" s="100"/>
      <c r="CD61" s="100"/>
      <c r="CE61" s="100"/>
      <c r="CF61" s="101">
        <f t="shared" si="388"/>
        <v>0</v>
      </c>
      <c r="CG61" s="98"/>
      <c r="CH61" s="100"/>
      <c r="CI61" s="100"/>
      <c r="CJ61" s="106"/>
      <c r="CK61" s="99">
        <f t="shared" si="389"/>
        <v>0</v>
      </c>
      <c r="CL61" s="98"/>
      <c r="CM61" s="100"/>
      <c r="CN61" s="100"/>
      <c r="CO61" s="106"/>
      <c r="CP61" s="104">
        <f t="shared" si="390"/>
        <v>0</v>
      </c>
      <c r="CQ61" s="98"/>
      <c r="CR61" s="99"/>
      <c r="CS61" s="99"/>
      <c r="CT61" s="100"/>
      <c r="CU61" s="104">
        <f t="shared" si="391"/>
        <v>0</v>
      </c>
      <c r="CV61" s="98"/>
      <c r="CW61" s="100"/>
      <c r="CX61" s="100"/>
      <c r="CY61" s="106"/>
      <c r="CZ61" s="104">
        <f t="shared" si="392"/>
        <v>0</v>
      </c>
      <c r="DA61" s="106"/>
      <c r="DB61" s="98"/>
      <c r="DC61" s="100"/>
      <c r="DD61" s="100"/>
      <c r="DE61" s="106"/>
      <c r="DF61" s="104">
        <f t="shared" si="393"/>
        <v>0</v>
      </c>
      <c r="DG61" s="98"/>
      <c r="DH61" s="100"/>
      <c r="DI61" s="225"/>
      <c r="DJ61" s="106"/>
      <c r="DK61" s="104">
        <f t="shared" si="415"/>
        <v>0</v>
      </c>
      <c r="DL61" s="98"/>
      <c r="DM61" s="100"/>
      <c r="DN61" s="225"/>
      <c r="DO61" s="106"/>
      <c r="DP61" s="104">
        <f t="shared" si="394"/>
        <v>0</v>
      </c>
      <c r="DQ61" s="98"/>
      <c r="DR61" s="100"/>
      <c r="DS61" s="225"/>
      <c r="DT61" s="106"/>
      <c r="DU61" s="104">
        <f t="shared" si="395"/>
        <v>0</v>
      </c>
      <c r="DV61" s="98"/>
      <c r="DW61" s="100"/>
      <c r="DX61" s="225"/>
      <c r="DY61" s="106"/>
      <c r="DZ61" s="104">
        <f t="shared" si="396"/>
        <v>0</v>
      </c>
      <c r="EA61" s="98"/>
      <c r="EB61" s="100"/>
      <c r="EC61" s="225"/>
      <c r="ED61" s="106"/>
      <c r="EE61" s="104">
        <f t="shared" si="397"/>
        <v>0</v>
      </c>
      <c r="EF61" s="98"/>
      <c r="EG61" s="100"/>
      <c r="EH61" s="225"/>
      <c r="EI61" s="106"/>
      <c r="EJ61" s="104">
        <f t="shared" si="398"/>
        <v>0</v>
      </c>
      <c r="EK61" s="98"/>
      <c r="EL61" s="100"/>
      <c r="EM61" s="225"/>
      <c r="EN61" s="106"/>
      <c r="EO61" s="104">
        <f t="shared" si="399"/>
        <v>0</v>
      </c>
      <c r="EP61" s="98"/>
      <c r="EQ61" s="100"/>
      <c r="ER61" s="225"/>
      <c r="ES61" s="106"/>
      <c r="ET61" s="104">
        <f t="shared" si="400"/>
        <v>0</v>
      </c>
      <c r="EV61" s="98"/>
      <c r="EW61" s="100"/>
      <c r="EX61" s="225"/>
      <c r="EY61" s="106"/>
      <c r="EZ61" s="259">
        <f t="shared" si="401"/>
        <v>0</v>
      </c>
      <c r="FB61" s="98"/>
      <c r="FC61" s="100"/>
      <c r="FD61" s="225"/>
      <c r="FE61" s="106"/>
      <c r="FF61" s="259">
        <f t="shared" si="402"/>
        <v>0</v>
      </c>
      <c r="FH61" s="98"/>
      <c r="FI61" s="100"/>
      <c r="FJ61" s="225"/>
      <c r="FK61" s="106"/>
      <c r="FL61" s="104">
        <f t="shared" si="403"/>
        <v>0</v>
      </c>
      <c r="FN61" s="98"/>
      <c r="FO61" s="100"/>
      <c r="FP61" s="225"/>
      <c r="FQ61" s="106"/>
      <c r="FR61" s="104">
        <f t="shared" si="404"/>
        <v>0</v>
      </c>
      <c r="FT61" s="98"/>
      <c r="FU61" s="100"/>
      <c r="FV61" s="225"/>
      <c r="FW61" s="106"/>
      <c r="FX61" s="104">
        <f t="shared" si="405"/>
        <v>0</v>
      </c>
      <c r="FZ61" s="98"/>
      <c r="GA61" s="100"/>
      <c r="GB61" s="225"/>
      <c r="GC61" s="106"/>
      <c r="GD61" s="104">
        <f t="shared" si="406"/>
        <v>0</v>
      </c>
      <c r="GF61" s="98"/>
      <c r="GG61" s="100"/>
      <c r="GH61" s="225"/>
      <c r="GI61" s="106"/>
      <c r="GJ61" s="104">
        <f t="shared" si="407"/>
        <v>0</v>
      </c>
      <c r="GL61" s="98"/>
      <c r="GM61" s="100"/>
      <c r="GN61" s="225"/>
      <c r="GO61" s="106"/>
      <c r="GP61" s="104">
        <f t="shared" si="408"/>
        <v>0</v>
      </c>
      <c r="GR61" s="98"/>
      <c r="GS61" s="100"/>
      <c r="GT61" s="225"/>
      <c r="GU61" s="106"/>
      <c r="GV61" s="104">
        <f t="shared" si="409"/>
        <v>0</v>
      </c>
      <c r="GX61" s="98"/>
      <c r="GY61" s="100"/>
      <c r="GZ61" s="225"/>
      <c r="HA61" s="106"/>
      <c r="HB61" s="108">
        <f t="shared" si="410"/>
        <v>0</v>
      </c>
      <c r="HD61" s="98"/>
      <c r="HE61" s="100"/>
      <c r="HF61" s="225"/>
      <c r="HG61" s="106"/>
      <c r="HH61" s="108">
        <f t="shared" si="411"/>
        <v>0</v>
      </c>
      <c r="HJ61" s="98"/>
      <c r="HK61" s="100"/>
      <c r="HL61" s="225"/>
      <c r="HM61" s="106"/>
      <c r="HN61" s="108">
        <f t="shared" si="412"/>
        <v>0</v>
      </c>
      <c r="HP61" s="98"/>
      <c r="HQ61" s="100"/>
      <c r="HR61" s="225"/>
      <c r="HS61" s="106"/>
      <c r="HT61" s="108">
        <f t="shared" si="413"/>
        <v>0</v>
      </c>
      <c r="HV61" s="98"/>
      <c r="HW61" s="100"/>
      <c r="HX61" s="225"/>
      <c r="HY61" s="106"/>
      <c r="HZ61" s="108">
        <f t="shared" si="414"/>
        <v>0</v>
      </c>
      <c r="IB61" s="98"/>
      <c r="IC61" s="100"/>
      <c r="ID61" s="225"/>
      <c r="IE61" s="106"/>
      <c r="IF61" s="108">
        <f t="shared" si="416"/>
        <v>0</v>
      </c>
      <c r="IH61" s="98"/>
      <c r="II61" s="100"/>
      <c r="IJ61" s="225"/>
      <c r="IK61" s="106"/>
      <c r="IL61" s="108">
        <f t="shared" si="417"/>
        <v>0</v>
      </c>
      <c r="IN61" s="98"/>
      <c r="IO61" s="100"/>
      <c r="IP61" s="225"/>
      <c r="IQ61" s="106"/>
      <c r="IR61" s="108">
        <f t="shared" si="418"/>
        <v>0</v>
      </c>
      <c r="IT61" s="98"/>
      <c r="IU61" s="100"/>
      <c r="IV61" s="225"/>
      <c r="IW61" s="106"/>
      <c r="IX61" s="108">
        <f t="shared" si="419"/>
        <v>0</v>
      </c>
      <c r="IZ61" s="98"/>
      <c r="JA61" s="100"/>
      <c r="JB61" s="225"/>
      <c r="JC61" s="106"/>
      <c r="JD61" s="108">
        <f t="shared" si="420"/>
        <v>0</v>
      </c>
      <c r="JF61" s="98"/>
      <c r="JG61" s="100"/>
      <c r="JH61" s="225"/>
      <c r="JI61" s="106"/>
      <c r="JJ61" s="108">
        <f t="shared" si="421"/>
        <v>0</v>
      </c>
      <c r="JL61" s="98"/>
      <c r="JM61" s="100"/>
      <c r="JN61" s="225"/>
      <c r="JO61" s="106"/>
      <c r="JP61" s="108">
        <f t="shared" si="422"/>
        <v>0</v>
      </c>
      <c r="JR61" s="98"/>
      <c r="JS61" s="100"/>
      <c r="JT61" s="225"/>
      <c r="JU61" s="106"/>
      <c r="JV61" s="108">
        <f t="shared" si="423"/>
        <v>0</v>
      </c>
      <c r="JX61" s="98"/>
      <c r="JY61" s="100"/>
      <c r="JZ61" s="225"/>
      <c r="KA61" s="106"/>
      <c r="KB61" s="108">
        <f t="shared" si="424"/>
        <v>0</v>
      </c>
      <c r="KD61" s="98"/>
      <c r="KE61" s="100"/>
      <c r="KF61" s="225"/>
      <c r="KG61" s="106"/>
      <c r="KH61" s="108">
        <f t="shared" si="425"/>
        <v>0</v>
      </c>
      <c r="KJ61" s="98"/>
      <c r="KK61" s="100"/>
      <c r="KL61" s="225"/>
      <c r="KM61" s="106"/>
      <c r="KN61" s="108">
        <f t="shared" si="426"/>
        <v>0</v>
      </c>
      <c r="KP61" s="98"/>
      <c r="KQ61" s="100"/>
      <c r="KR61" s="225"/>
      <c r="KS61" s="106"/>
      <c r="KT61" s="108">
        <f t="shared" si="427"/>
        <v>0</v>
      </c>
      <c r="KV61" s="98"/>
      <c r="KW61" s="100"/>
      <c r="KX61" s="225"/>
      <c r="KY61" s="106"/>
      <c r="KZ61" s="108">
        <f t="shared" si="428"/>
        <v>0</v>
      </c>
      <c r="LB61" s="98"/>
      <c r="LC61" s="100"/>
      <c r="LD61" s="225"/>
      <c r="LE61" s="106"/>
      <c r="LF61" s="108">
        <f t="shared" si="429"/>
        <v>0</v>
      </c>
      <c r="LH61" s="98"/>
      <c r="LI61" s="100"/>
      <c r="LJ61" s="225"/>
      <c r="LK61" s="106"/>
      <c r="LL61" s="108">
        <f t="shared" si="430"/>
        <v>0</v>
      </c>
      <c r="LN61" s="98"/>
      <c r="LO61" s="100"/>
      <c r="LP61" s="225"/>
      <c r="LQ61" s="106"/>
      <c r="LR61" s="108">
        <f t="shared" si="431"/>
        <v>0</v>
      </c>
      <c r="LT61" s="98"/>
      <c r="LU61" s="100"/>
      <c r="LV61" s="225"/>
      <c r="LW61" s="106"/>
      <c r="LX61" s="108">
        <f t="shared" si="432"/>
        <v>0</v>
      </c>
      <c r="LZ61" s="98"/>
      <c r="MA61" s="100"/>
      <c r="MB61" s="225"/>
      <c r="MC61" s="106"/>
      <c r="MD61" s="108">
        <f t="shared" si="433"/>
        <v>0</v>
      </c>
      <c r="MF61" s="98"/>
      <c r="MG61" s="100"/>
      <c r="MH61" s="225"/>
      <c r="MI61" s="106"/>
      <c r="MJ61" s="108">
        <f t="shared" si="434"/>
        <v>0</v>
      </c>
      <c r="ML61" s="98"/>
      <c r="MM61" s="100"/>
      <c r="MN61" s="225"/>
      <c r="MO61" s="106"/>
      <c r="MP61" s="108">
        <f t="shared" si="435"/>
        <v>0</v>
      </c>
      <c r="MR61" s="98"/>
      <c r="MS61" s="100"/>
      <c r="MT61" s="225"/>
      <c r="MU61" s="106"/>
      <c r="MV61" s="108">
        <f t="shared" si="436"/>
        <v>0</v>
      </c>
      <c r="MX61" s="98"/>
      <c r="MY61" s="100"/>
      <c r="MZ61" s="225"/>
      <c r="NA61" s="106"/>
      <c r="NB61" s="108">
        <f t="shared" si="437"/>
        <v>0</v>
      </c>
      <c r="ND61" s="98"/>
      <c r="NE61" s="100"/>
      <c r="NF61" s="225"/>
      <c r="NG61" s="106"/>
      <c r="NH61" s="108">
        <f t="shared" si="438"/>
        <v>0</v>
      </c>
      <c r="NJ61" s="98"/>
      <c r="NK61" s="100"/>
      <c r="NL61" s="225"/>
      <c r="NM61" s="106"/>
      <c r="NN61" s="108">
        <f t="shared" si="439"/>
        <v>0</v>
      </c>
      <c r="NP61" s="98"/>
      <c r="NQ61" s="100"/>
      <c r="NR61" s="225"/>
      <c r="NS61" s="106"/>
      <c r="NT61" s="108">
        <f t="shared" si="440"/>
        <v>0</v>
      </c>
      <c r="NV61" s="98"/>
      <c r="NW61" s="100"/>
      <c r="NX61" s="225"/>
      <c r="NY61" s="106"/>
      <c r="NZ61" s="108">
        <f t="shared" si="441"/>
        <v>0</v>
      </c>
      <c r="OB61" s="98"/>
      <c r="OC61" s="100"/>
      <c r="OD61" s="225"/>
      <c r="OE61" s="106"/>
      <c r="OF61" s="108">
        <f t="shared" si="442"/>
        <v>0</v>
      </c>
      <c r="OH61" s="98"/>
      <c r="OI61" s="100"/>
      <c r="OJ61" s="225"/>
      <c r="OK61" s="106"/>
      <c r="OL61" s="108">
        <f t="shared" si="443"/>
        <v>0</v>
      </c>
      <c r="ON61" s="98"/>
      <c r="OO61" s="100"/>
      <c r="OP61" s="225"/>
      <c r="OQ61" s="106"/>
      <c r="OR61" s="108">
        <f t="shared" si="444"/>
        <v>0</v>
      </c>
      <c r="OT61" s="98"/>
      <c r="OU61" s="100"/>
      <c r="OV61" s="225"/>
      <c r="OW61" s="106"/>
      <c r="OX61" s="108">
        <f t="shared" si="445"/>
        <v>0</v>
      </c>
      <c r="OZ61" s="98"/>
      <c r="PA61" s="100"/>
      <c r="PB61" s="225"/>
      <c r="PC61" s="106"/>
      <c r="PD61" s="108">
        <f t="shared" si="446"/>
        <v>0</v>
      </c>
      <c r="PF61" s="98"/>
      <c r="PG61" s="100"/>
      <c r="PH61" s="225"/>
      <c r="PI61" s="106"/>
      <c r="PJ61" s="108">
        <f t="shared" si="447"/>
        <v>0</v>
      </c>
      <c r="PL61" s="98"/>
      <c r="PM61" s="100"/>
      <c r="PN61" s="225"/>
      <c r="PO61" s="106"/>
      <c r="PP61" s="108">
        <f t="shared" si="448"/>
        <v>0</v>
      </c>
      <c r="PR61" s="98"/>
      <c r="PS61" s="100"/>
      <c r="PT61" s="225"/>
      <c r="PU61" s="106"/>
      <c r="PV61" s="108">
        <f t="shared" si="449"/>
        <v>0</v>
      </c>
      <c r="PX61" s="98"/>
      <c r="PY61" s="100"/>
      <c r="PZ61" s="225"/>
      <c r="QA61" s="106"/>
      <c r="QB61" s="108">
        <f t="shared" si="450"/>
        <v>0</v>
      </c>
      <c r="QD61" s="98"/>
      <c r="QE61" s="100"/>
      <c r="QF61" s="225"/>
      <c r="QG61" s="106"/>
      <c r="QH61" s="108">
        <f t="shared" si="451"/>
        <v>0</v>
      </c>
      <c r="QJ61" s="98"/>
      <c r="QK61" s="100"/>
      <c r="QL61" s="225"/>
      <c r="QM61" s="106"/>
      <c r="QN61" s="108">
        <f t="shared" si="452"/>
        <v>0</v>
      </c>
      <c r="QP61" s="98"/>
      <c r="QQ61" s="100"/>
      <c r="QR61" s="225"/>
      <c r="QS61" s="106"/>
      <c r="QT61" s="108">
        <f t="shared" si="453"/>
        <v>0</v>
      </c>
      <c r="QV61" s="98"/>
      <c r="QW61" s="100"/>
      <c r="QX61" s="225"/>
      <c r="QY61" s="106"/>
      <c r="QZ61" s="108">
        <f t="shared" si="454"/>
        <v>0</v>
      </c>
      <c r="RB61" s="98"/>
      <c r="RC61" s="100"/>
      <c r="RD61" s="225"/>
      <c r="RE61" s="106"/>
      <c r="RF61" s="108">
        <f t="shared" si="455"/>
        <v>0</v>
      </c>
      <c r="RH61" s="98"/>
      <c r="RI61" s="100"/>
      <c r="RJ61" s="225"/>
      <c r="RK61" s="106"/>
      <c r="RL61" s="108">
        <f t="shared" si="456"/>
        <v>0</v>
      </c>
      <c r="RN61" s="98"/>
      <c r="RO61" s="100"/>
      <c r="RP61" s="225"/>
      <c r="RQ61" s="106"/>
      <c r="RR61" s="108">
        <f t="shared" si="457"/>
        <v>0</v>
      </c>
      <c r="RT61" s="98"/>
      <c r="RU61" s="100"/>
      <c r="RV61" s="225"/>
      <c r="RW61" s="106"/>
      <c r="RX61" s="108">
        <f t="shared" si="458"/>
        <v>0</v>
      </c>
      <c r="RZ61" s="98"/>
      <c r="SA61" s="100"/>
      <c r="SB61" s="225"/>
      <c r="SC61" s="106"/>
      <c r="SD61" s="108">
        <f t="shared" si="459"/>
        <v>0</v>
      </c>
      <c r="SF61" s="98"/>
      <c r="SG61" s="100"/>
      <c r="SH61" s="225"/>
      <c r="SI61" s="106"/>
      <c r="SJ61" s="108">
        <f t="shared" si="460"/>
        <v>0</v>
      </c>
      <c r="SL61" s="98"/>
      <c r="SM61" s="100"/>
      <c r="SN61" s="225"/>
      <c r="SO61" s="106"/>
      <c r="SP61" s="108">
        <f t="shared" si="461"/>
        <v>0</v>
      </c>
      <c r="SR61" s="98"/>
      <c r="SS61" s="100"/>
      <c r="ST61" s="225"/>
      <c r="SU61" s="106"/>
      <c r="SV61" s="108">
        <f t="shared" si="462"/>
        <v>0</v>
      </c>
      <c r="SX61" s="98"/>
      <c r="SY61" s="100"/>
      <c r="SZ61" s="225"/>
      <c r="TA61" s="106"/>
      <c r="TB61" s="108">
        <f t="shared" si="463"/>
        <v>0</v>
      </c>
      <c r="TD61" s="98"/>
      <c r="TE61" s="100"/>
      <c r="TF61" s="225"/>
      <c r="TG61" s="106"/>
      <c r="TH61" s="108">
        <f t="shared" si="464"/>
        <v>0</v>
      </c>
      <c r="TJ61" s="98"/>
      <c r="TK61" s="100"/>
      <c r="TL61" s="225"/>
      <c r="TM61" s="106"/>
      <c r="TN61" s="108">
        <f t="shared" si="465"/>
        <v>0</v>
      </c>
      <c r="TP61" s="98"/>
      <c r="TQ61" s="100"/>
      <c r="TR61" s="225"/>
      <c r="TS61" s="106"/>
      <c r="TT61" s="108">
        <f t="shared" si="466"/>
        <v>0</v>
      </c>
      <c r="TV61" s="98"/>
      <c r="TW61" s="100"/>
      <c r="TX61" s="225"/>
      <c r="TY61" s="106"/>
      <c r="TZ61" s="108">
        <f t="shared" si="467"/>
        <v>0</v>
      </c>
      <c r="UB61" s="98"/>
      <c r="UC61" s="100"/>
      <c r="UD61" s="225"/>
      <c r="UE61" s="106"/>
      <c r="UF61" s="108">
        <f t="shared" si="468"/>
        <v>0</v>
      </c>
    </row>
    <row r="62" spans="1:553" x14ac:dyDescent="0.25">
      <c r="A62" s="134"/>
      <c r="B62" s="135" t="s">
        <v>17</v>
      </c>
      <c r="C62" s="136"/>
      <c r="D62" s="137"/>
      <c r="E62" s="138">
        <f>SUM(E56:E61)</f>
        <v>608562530</v>
      </c>
      <c r="F62" s="138">
        <f>SUM(F56:F61)</f>
        <v>6531</v>
      </c>
      <c r="G62" s="177"/>
      <c r="H62" s="241">
        <f>SUM(H56:H61)</f>
        <v>128258263.94463415</v>
      </c>
      <c r="I62" s="265"/>
      <c r="J62" s="142">
        <f>SUM(J56:J61)</f>
        <v>196888570</v>
      </c>
      <c r="K62" s="142">
        <f>SUM(K56:K61)</f>
        <v>5034</v>
      </c>
      <c r="L62" s="182"/>
      <c r="M62" s="241">
        <f>SUM(M56:M61)</f>
        <v>43432432.125939742</v>
      </c>
      <c r="N62" s="152"/>
      <c r="O62" s="183">
        <f>SUM(O56:O61)</f>
        <v>168732411</v>
      </c>
      <c r="P62" s="183">
        <f>SUM(P56:P61)</f>
        <v>4708</v>
      </c>
      <c r="Q62" s="241">
        <f>SUM(Q56:Q61)</f>
        <v>37238783.148473457</v>
      </c>
      <c r="R62" s="148"/>
      <c r="S62" s="152"/>
      <c r="T62" s="159">
        <f>SUM(T56:T61)</f>
        <v>149087666</v>
      </c>
      <c r="U62" s="159">
        <f>SUM(U56:U61)</f>
        <v>4573</v>
      </c>
      <c r="V62" s="241">
        <f>SUM(V56:V61)</f>
        <v>32983453.636823535</v>
      </c>
      <c r="W62" s="148"/>
      <c r="X62" s="152"/>
      <c r="Y62" s="150">
        <f>SUM(Y56:Y61)</f>
        <v>135708561</v>
      </c>
      <c r="Z62" s="150">
        <f>SUM(Z56:Z61)</f>
        <v>4235</v>
      </c>
      <c r="AA62" s="241">
        <f>SUM(AA56:AA61)</f>
        <v>30162541.933020089</v>
      </c>
      <c r="AB62" s="148"/>
      <c r="AC62" s="149"/>
      <c r="AD62" s="150">
        <f>SUM(AD56:AD61)</f>
        <v>136244341</v>
      </c>
      <c r="AE62" s="150">
        <f>SUM(AE56:AE61)</f>
        <v>4277</v>
      </c>
      <c r="AF62" s="241">
        <f>SUM(AF56:AF61)</f>
        <v>30632792.848151296</v>
      </c>
      <c r="AG62" s="148"/>
      <c r="AH62" s="153"/>
      <c r="AI62" s="150">
        <f>SUM(AI56:AI61)</f>
        <v>136805313</v>
      </c>
      <c r="AJ62" s="150">
        <f>SUM(AJ56:AJ61)</f>
        <v>4295</v>
      </c>
      <c r="AK62" s="241">
        <f>SUM(AK56:AK61)</f>
        <v>30714662.769181296</v>
      </c>
      <c r="AL62" s="148"/>
      <c r="AM62" s="152"/>
      <c r="AN62" s="150">
        <f>SUM(AN56:AN61)</f>
        <v>138046060</v>
      </c>
      <c r="AO62" s="150">
        <f>SUM(AO56:AO61)</f>
        <v>4343</v>
      </c>
      <c r="AP62" s="244"/>
      <c r="AQ62" s="241">
        <f>SUM(AQ56:AQ61)</f>
        <v>31120236.502968296</v>
      </c>
      <c r="AR62" s="156"/>
      <c r="AS62" s="149"/>
      <c r="AT62" s="159">
        <f>SUM(AT56:AT61)</f>
        <v>119451409</v>
      </c>
      <c r="AU62" s="159">
        <f>SUM(AU56:AU61)</f>
        <v>2638</v>
      </c>
      <c r="AV62" s="157"/>
      <c r="AW62" s="154">
        <f>SUM(AW56:AW61)</f>
        <v>27072784.036902018</v>
      </c>
      <c r="AX62" s="149"/>
      <c r="AY62" s="150">
        <f>SUM(AY56:AY61)</f>
        <v>122830021</v>
      </c>
      <c r="AZ62" s="150">
        <f>SUM(AZ56:AZ61)</f>
        <v>2730</v>
      </c>
      <c r="BA62" s="158">
        <v>-3.66</v>
      </c>
      <c r="BB62" s="154">
        <f>SUM(BB56:BB61)</f>
        <v>27941699.777135838</v>
      </c>
      <c r="BC62" s="266"/>
      <c r="BD62" s="159">
        <f>SUM(BD56:BD61)</f>
        <v>123621226.77</v>
      </c>
      <c r="BE62" s="159">
        <f>SUM(BE56:BE61)</f>
        <v>2797</v>
      </c>
      <c r="BF62" s="160"/>
      <c r="BG62" s="154">
        <f>SUM(BG56:BG61)</f>
        <v>28576031.954475693</v>
      </c>
      <c r="BH62" s="161"/>
      <c r="BI62" s="162">
        <f>SUM(BI56:BI61)</f>
        <v>125364462.05000001</v>
      </c>
      <c r="BJ62" s="162">
        <f>SUM(BJ56:BJ61)</f>
        <v>2830</v>
      </c>
      <c r="BK62" s="163"/>
      <c r="BL62" s="154">
        <f>SUM(BL56:BL61)</f>
        <v>29259956.271675766</v>
      </c>
      <c r="BM62" s="246"/>
      <c r="BN62" s="162">
        <f>SUM(BN56:BN61)</f>
        <v>129247421</v>
      </c>
      <c r="BO62" s="162">
        <f>SUM(BO56:BO61)</f>
        <v>2866</v>
      </c>
      <c r="BP62" s="167"/>
      <c r="BQ62" s="154">
        <f>SUM(BQ56:BQ61)</f>
        <v>30440675.243505076</v>
      </c>
      <c r="BR62" s="246"/>
      <c r="BS62" s="162">
        <f>SUM(BS56:BS61)</f>
        <v>129200525</v>
      </c>
      <c r="BT62" s="162">
        <f>SUM(BT56:BT61)</f>
        <v>2933</v>
      </c>
      <c r="BU62" s="167"/>
      <c r="BV62" s="154">
        <f>SUM(BV56:BV61)</f>
        <v>30743340.040334303</v>
      </c>
      <c r="BW62" s="246"/>
      <c r="BX62" s="162">
        <f>SUM(BX56:BX61)</f>
        <v>130488519</v>
      </c>
      <c r="BY62" s="162">
        <f>SUM(BY56:BY61)</f>
        <v>3004</v>
      </c>
      <c r="BZ62" s="167"/>
      <c r="CA62" s="154">
        <f>SUM(CA56:CA61)</f>
        <v>31353902.906676855</v>
      </c>
      <c r="CB62" s="161"/>
      <c r="CC62" s="166">
        <f>SUM(CC56:CC61)</f>
        <v>137578100</v>
      </c>
      <c r="CD62" s="166">
        <f>SUM(CD56:CD61)</f>
        <v>3082</v>
      </c>
      <c r="CE62" s="163"/>
      <c r="CF62" s="154">
        <f>SUM(CF56:CF61)</f>
        <v>33368997.416157208</v>
      </c>
      <c r="CG62" s="161"/>
      <c r="CH62" s="166">
        <f>SUM(CH56:CH61)</f>
        <v>134862160</v>
      </c>
      <c r="CI62" s="166">
        <f>SUM(CI56:CI61)</f>
        <v>2744</v>
      </c>
      <c r="CJ62" s="163"/>
      <c r="CK62" s="154">
        <f>SUM(CK56:CK61)</f>
        <v>32987048.7689083</v>
      </c>
      <c r="CL62" s="161"/>
      <c r="CM62" s="162">
        <f>SUM(CM56:CM61)</f>
        <v>143145042</v>
      </c>
      <c r="CN62" s="162">
        <f>SUM(CN56:CN61)</f>
        <v>2823</v>
      </c>
      <c r="CO62" s="163"/>
      <c r="CP62" s="154">
        <f>SUM(CP56:CP61)</f>
        <v>35294941.709554583</v>
      </c>
      <c r="CQ62" s="161"/>
      <c r="CR62" s="162">
        <f>SUM(CR56:CR61)</f>
        <v>106723179</v>
      </c>
      <c r="CS62" s="162">
        <f>SUM(CS56:CS61)</f>
        <v>2380</v>
      </c>
      <c r="CT62" s="163"/>
      <c r="CU62" s="154">
        <f>SUM(CU56:CU61)</f>
        <v>26550424.452620991</v>
      </c>
      <c r="CV62" s="161"/>
      <c r="CW62" s="162">
        <f>SUM(CW56:CW61)</f>
        <v>99843269.109999999</v>
      </c>
      <c r="CX62" s="162">
        <f>SUM(CX56:CX61)</f>
        <v>2413</v>
      </c>
      <c r="CY62" s="163"/>
      <c r="CZ62" s="154">
        <f>SUM(CZ56:CZ61)</f>
        <v>25010156.735558733</v>
      </c>
      <c r="DA62" s="173"/>
      <c r="DB62" s="161"/>
      <c r="DC62" s="162">
        <f>SUM(DC56:DC61)</f>
        <v>98698490</v>
      </c>
      <c r="DD62" s="162">
        <f>SUM(DD56:DD61)</f>
        <v>2455</v>
      </c>
      <c r="DE62" s="163"/>
      <c r="DF62" s="154">
        <f>SUM(DF56:DF61)</f>
        <v>24870292.975801744</v>
      </c>
      <c r="DG62" s="161"/>
      <c r="DH62" s="162">
        <f>SUM(DH56:DH61)</f>
        <v>96533528</v>
      </c>
      <c r="DI62" s="162">
        <f>SUM(DI56:DI61)</f>
        <v>2463</v>
      </c>
      <c r="DJ62" s="163"/>
      <c r="DK62" s="154">
        <f>SUM(DK56:DK61)</f>
        <v>24446060.570285715</v>
      </c>
      <c r="DL62" s="161"/>
      <c r="DM62" s="162">
        <f>SUM(DM56:DM61)</f>
        <v>100558324</v>
      </c>
      <c r="DN62" s="162">
        <f>SUM(DN56:DN61)</f>
        <v>2478</v>
      </c>
      <c r="DO62" s="163"/>
      <c r="DP62" s="154">
        <f>SUM(DP56:DP61)</f>
        <v>25566440.82432653</v>
      </c>
      <c r="DQ62" s="161"/>
      <c r="DR62" s="162">
        <f>SUM(DR56:DR61)</f>
        <v>97704753</v>
      </c>
      <c r="DS62" s="162">
        <f>SUM(DS56:DS61)</f>
        <v>2490</v>
      </c>
      <c r="DT62" s="163"/>
      <c r="DU62" s="154">
        <f>SUM(DU56:DU61)</f>
        <v>24840934.956612244</v>
      </c>
      <c r="DV62" s="161"/>
      <c r="DW62" s="162">
        <f>SUM(DW56:DW61)</f>
        <v>92358994</v>
      </c>
      <c r="DX62" s="162">
        <f>SUM(DX56:DX61)</f>
        <v>2508</v>
      </c>
      <c r="DY62" s="163"/>
      <c r="DZ62" s="154">
        <f>SUM(DZ56:DZ61)</f>
        <v>23481803.005142856</v>
      </c>
      <c r="EA62" s="161"/>
      <c r="EB62" s="162">
        <f>SUM(EB56:EB61)</f>
        <v>95199498</v>
      </c>
      <c r="EC62" s="162">
        <f>SUM(EC56:EC61)</f>
        <v>2517</v>
      </c>
      <c r="ED62" s="163"/>
      <c r="EE62" s="154">
        <f>SUM(EE56:EE61)</f>
        <v>24203986.654775508</v>
      </c>
      <c r="EF62" s="161"/>
      <c r="EG62" s="162">
        <f>SUM(EG56:EG61)</f>
        <v>95793908</v>
      </c>
      <c r="EH62" s="162">
        <f>SUM(EH56:EH61)</f>
        <v>2530</v>
      </c>
      <c r="EI62" s="163"/>
      <c r="EJ62" s="154">
        <f>SUM(EJ56:EJ61)</f>
        <v>24355112.364571426</v>
      </c>
      <c r="EK62" s="161"/>
      <c r="EL62" s="162">
        <f>SUM(EL56:EL61)</f>
        <v>95509760</v>
      </c>
      <c r="EM62" s="162">
        <f>SUM(EM56:EM61)</f>
        <v>2551</v>
      </c>
      <c r="EN62" s="163"/>
      <c r="EO62" s="154">
        <f>SUM(EO56:EO61)</f>
        <v>24282869.185306117</v>
      </c>
      <c r="EP62" s="161"/>
      <c r="EQ62" s="162">
        <f>SUM(EQ56:EQ61)</f>
        <v>93979262</v>
      </c>
      <c r="ER62" s="162">
        <f>SUM(ER56:ER61)</f>
        <v>2588</v>
      </c>
      <c r="ES62" s="163"/>
      <c r="ET62" s="154">
        <f>SUM(ET56:ET61)</f>
        <v>24406660.934215743</v>
      </c>
      <c r="EV62" s="161"/>
      <c r="EW62" s="162">
        <f>SUM(EW56:EW61)</f>
        <v>93850756</v>
      </c>
      <c r="EX62" s="162">
        <f>SUM(EX56:EX61)</f>
        <v>2606</v>
      </c>
      <c r="EY62" s="163"/>
      <c r="EZ62" s="154">
        <f>SUM(EZ56:EZ61)</f>
        <v>24460981.95412828</v>
      </c>
      <c r="FB62" s="161"/>
      <c r="FC62" s="162">
        <f>SUM(FC56:FC61)</f>
        <v>95028655</v>
      </c>
      <c r="FD62" s="162">
        <f>SUM(FD56:FD61)</f>
        <v>2584</v>
      </c>
      <c r="FE62" s="163"/>
      <c r="FF62" s="154">
        <f>SUM(FF56:FF61)</f>
        <v>24856642.517835274</v>
      </c>
      <c r="FH62" s="161"/>
      <c r="FI62" s="162">
        <f>SUM(FI56:FI61)</f>
        <v>94230224</v>
      </c>
      <c r="FJ62" s="162">
        <f>SUM(FJ56:FJ61)</f>
        <v>2587</v>
      </c>
      <c r="FK62" s="163"/>
      <c r="FL62" s="154">
        <f>SUM(FL56:FL61)</f>
        <v>24735845.885527696</v>
      </c>
      <c r="FN62" s="161"/>
      <c r="FO62" s="162">
        <f>SUM(FO56:FO61)</f>
        <v>95594713</v>
      </c>
      <c r="FP62" s="162">
        <f>SUM(FP56:FP61)</f>
        <v>2610</v>
      </c>
      <c r="FQ62" s="163"/>
      <c r="FR62" s="154">
        <f>SUM(FR56:FR61)</f>
        <v>25187674.015670553</v>
      </c>
      <c r="FT62" s="161"/>
      <c r="FU62" s="162">
        <f>SUM(FU56:FU61)</f>
        <v>94698980</v>
      </c>
      <c r="FV62" s="162">
        <f>SUM(FV56:FV61)</f>
        <v>2605</v>
      </c>
      <c r="FW62" s="163"/>
      <c r="FX62" s="154">
        <f>SUM(FX56:FX61)</f>
        <v>25049398.706763849</v>
      </c>
      <c r="FZ62" s="161"/>
      <c r="GA62" s="162">
        <f>SUM(GA56:GA61)</f>
        <v>94475031</v>
      </c>
      <c r="GB62" s="162">
        <f>SUM(GB56:GB61)</f>
        <v>2609</v>
      </c>
      <c r="GC62" s="163"/>
      <c r="GD62" s="154">
        <f>SUM(GD56:GD61)</f>
        <v>25091246.134040814</v>
      </c>
      <c r="GF62" s="161"/>
      <c r="GG62" s="162">
        <f>SUM(GG56:GG61)</f>
        <v>97139776</v>
      </c>
      <c r="GH62" s="162">
        <f>SUM(GH56:GH61)</f>
        <v>2630</v>
      </c>
      <c r="GI62" s="163"/>
      <c r="GJ62" s="154">
        <f>SUM(GJ56:GJ61)</f>
        <v>25905167.494157434</v>
      </c>
      <c r="GL62" s="161"/>
      <c r="GM62" s="162">
        <f>SUM(GM56:GM61)</f>
        <v>104930291</v>
      </c>
      <c r="GN62" s="162">
        <f>SUM(GN56:GN61)</f>
        <v>2640</v>
      </c>
      <c r="GO62" s="163"/>
      <c r="GP62" s="154">
        <f>SUM(GP56:GP61)</f>
        <v>28096538.531524781</v>
      </c>
      <c r="GR62" s="161"/>
      <c r="GS62" s="162">
        <f>SUM(GS56:GS61)</f>
        <v>103198946</v>
      </c>
      <c r="GT62" s="162">
        <f>SUM(GT56:GT61)</f>
        <v>2683</v>
      </c>
      <c r="GU62" s="163"/>
      <c r="GV62" s="154">
        <f>SUM(GV56:GV61)</f>
        <v>27735544.134297375</v>
      </c>
      <c r="GX62" s="161"/>
      <c r="GY62" s="162">
        <f>SUM(GY56:GY61)</f>
        <v>103587416</v>
      </c>
      <c r="GZ62" s="162">
        <f>SUM(GZ56:GZ61)</f>
        <v>2700</v>
      </c>
      <c r="HA62" s="163"/>
      <c r="HB62" s="267">
        <f>SUM(HB56:HB61)</f>
        <v>27954861.132163264</v>
      </c>
      <c r="HD62" s="161"/>
      <c r="HE62" s="162">
        <f>SUM(HE56:HE61)</f>
        <v>105060378.31</v>
      </c>
      <c r="HF62" s="162">
        <f>SUM(HF56:HF61)</f>
        <v>2744</v>
      </c>
      <c r="HG62" s="163"/>
      <c r="HH62" s="267">
        <f>SUM(HH56:HH61)</f>
        <v>28464164.507752609</v>
      </c>
      <c r="HJ62" s="161"/>
      <c r="HK62" s="162">
        <f>SUM(HK56:HK61)</f>
        <v>104367202</v>
      </c>
      <c r="HL62" s="162">
        <f>SUM(HL56:HL61)</f>
        <v>2802</v>
      </c>
      <c r="HM62" s="163"/>
      <c r="HN62" s="267">
        <f>SUM(HN56:HN61)</f>
        <v>28412525.426104955</v>
      </c>
      <c r="HP62" s="161"/>
      <c r="HQ62" s="162">
        <f>SUM(HQ56:HQ61)</f>
        <v>103819092</v>
      </c>
      <c r="HR62" s="162">
        <f>SUM(HR56:HR61)</f>
        <v>2904</v>
      </c>
      <c r="HS62" s="163"/>
      <c r="HT62" s="267">
        <f>SUM(HT56:HT61)</f>
        <v>28419946.745755102</v>
      </c>
      <c r="HV62" s="161"/>
      <c r="HW62" s="162">
        <f>SUM(HW56:HW61)</f>
        <v>112151150</v>
      </c>
      <c r="HX62" s="162">
        <f>SUM(HX56:HX61)</f>
        <v>3041</v>
      </c>
      <c r="HY62" s="163"/>
      <c r="HZ62" s="267">
        <f>SUM(HZ56:HZ61)</f>
        <v>30877696.576749273</v>
      </c>
      <c r="IB62" s="161"/>
      <c r="IC62" s="162">
        <f>SUM(IC56:IC61)</f>
        <v>118509398</v>
      </c>
      <c r="ID62" s="162">
        <f>SUM(ID56:ID61)</f>
        <v>3271</v>
      </c>
      <c r="IE62" s="163"/>
      <c r="IF62" s="267">
        <f>SUM(IF56:IF61)</f>
        <v>32822093.37348979</v>
      </c>
      <c r="IH62" s="161"/>
      <c r="II62" s="162">
        <f>SUM(II56:II61)</f>
        <v>133789008</v>
      </c>
      <c r="IJ62" s="162">
        <f>SUM(IJ56:IJ61)</f>
        <v>3562</v>
      </c>
      <c r="IK62" s="163"/>
      <c r="IL62" s="267">
        <f>SUM(IL56:IL61)</f>
        <v>37251267.45341108</v>
      </c>
      <c r="IN62" s="161"/>
      <c r="IO62" s="162">
        <f>SUM(IO56:IO61)</f>
        <v>144992542</v>
      </c>
      <c r="IP62" s="162">
        <f>SUM(IP56:IP61)</f>
        <v>3792</v>
      </c>
      <c r="IQ62" s="163"/>
      <c r="IR62" s="267">
        <f>SUM(IR56:IR61)</f>
        <v>40575507.664588921</v>
      </c>
      <c r="IT62" s="161"/>
      <c r="IU62" s="162">
        <f>SUM(IU56:IU61)</f>
        <v>154955876</v>
      </c>
      <c r="IV62" s="162">
        <f>SUM(IV56:IV61)</f>
        <v>3989</v>
      </c>
      <c r="IW62" s="163"/>
      <c r="IX62" s="267">
        <f>SUM(IX56:IX61)</f>
        <v>43578516.58498542</v>
      </c>
      <c r="IZ62" s="161"/>
      <c r="JA62" s="162">
        <f>SUM(JA56:JA61)</f>
        <v>164040958</v>
      </c>
      <c r="JB62" s="162">
        <f>SUM(JB56:JB61)</f>
        <v>4185</v>
      </c>
      <c r="JC62" s="163"/>
      <c r="JD62" s="267">
        <f>SUM(JD56:JD61)</f>
        <v>46363092.043483958</v>
      </c>
      <c r="JF62" s="161"/>
      <c r="JG62" s="162">
        <f>SUM(JG56:JG61)</f>
        <v>182894277</v>
      </c>
      <c r="JH62" s="162">
        <f>SUM(JH56:JH61)</f>
        <v>4352</v>
      </c>
      <c r="JI62" s="163"/>
      <c r="JJ62" s="267">
        <f>SUM(JJ56:JJ61)</f>
        <v>51944907.375065595</v>
      </c>
      <c r="JL62" s="161"/>
      <c r="JM62" s="162">
        <f>SUM(JM56:JM61)</f>
        <v>196130465</v>
      </c>
      <c r="JN62" s="162">
        <f>SUM(JN56:JN61)</f>
        <v>4516</v>
      </c>
      <c r="JO62" s="163"/>
      <c r="JP62" s="267">
        <f>SUM(JP56:JP61)</f>
        <v>56002109.464730315</v>
      </c>
      <c r="JR62" s="161"/>
      <c r="JS62" s="162">
        <f>SUM(JS56:JS61)</f>
        <v>197444894</v>
      </c>
      <c r="JT62" s="162">
        <f>SUM(JT56:JT61)</f>
        <v>4782</v>
      </c>
      <c r="JU62" s="163"/>
      <c r="JV62" s="267">
        <f>SUM(JV56:JV61)</f>
        <v>56696042.273609325</v>
      </c>
      <c r="JX62" s="161"/>
      <c r="JY62" s="162">
        <f>SUM(JY56:JY61)</f>
        <v>193708914</v>
      </c>
      <c r="JZ62" s="162">
        <f>SUM(JZ56:JZ61)</f>
        <v>4993</v>
      </c>
      <c r="KA62" s="163"/>
      <c r="KB62" s="267">
        <f>SUM(KB56:KB61)</f>
        <v>55933307.73024489</v>
      </c>
      <c r="KD62" s="161"/>
      <c r="KE62" s="162">
        <f>SUM(KE56:KE61)</f>
        <v>188088274</v>
      </c>
      <c r="KF62" s="162">
        <f>SUM(KF56:KF61)</f>
        <v>5169</v>
      </c>
      <c r="KG62" s="163"/>
      <c r="KH62" s="267">
        <f>SUM(KH56:KH61)</f>
        <v>54621821.821766756</v>
      </c>
      <c r="KJ62" s="161"/>
      <c r="KK62" s="162">
        <f>SUM(KK56:KK61)</f>
        <v>188228122</v>
      </c>
      <c r="KL62" s="162">
        <f>SUM(KL56:KL61)</f>
        <v>5349</v>
      </c>
      <c r="KM62" s="163"/>
      <c r="KN62" s="267">
        <f>SUM(KN56:KN61)</f>
        <v>54882765.583909616</v>
      </c>
      <c r="KP62" s="161"/>
      <c r="KQ62" s="162">
        <f>SUM(KQ56:KQ61)</f>
        <v>184929404</v>
      </c>
      <c r="KR62" s="162">
        <f>SUM(KR56:KR61)</f>
        <v>5470</v>
      </c>
      <c r="KS62" s="163"/>
      <c r="KT62" s="267">
        <f>SUM(KT56:KT61)</f>
        <v>54079989.308810495</v>
      </c>
      <c r="KV62" s="161"/>
      <c r="KW62" s="162">
        <f>SUM(KW56:KW61)</f>
        <v>187059074</v>
      </c>
      <c r="KX62" s="162">
        <f>SUM(KX56:KX61)</f>
        <v>5609</v>
      </c>
      <c r="KY62" s="163"/>
      <c r="KZ62" s="267">
        <f>SUM(KZ56:KZ61)</f>
        <v>54897202.644279882</v>
      </c>
      <c r="LB62" s="161"/>
      <c r="LC62" s="162">
        <f>SUM(LC56:LC61)</f>
        <v>189951417</v>
      </c>
      <c r="LD62" s="162">
        <f>SUM(LD56:LD61)</f>
        <v>5724</v>
      </c>
      <c r="LE62" s="163"/>
      <c r="LF62" s="267">
        <f>SUM(LF56:LF61)</f>
        <v>55969212.708760932</v>
      </c>
      <c r="LH62" s="161"/>
      <c r="LI62" s="162">
        <f>SUM(LI56:LI61)</f>
        <v>193711883</v>
      </c>
      <c r="LJ62" s="162">
        <f>SUM(LJ56:LJ61)</f>
        <v>5810</v>
      </c>
      <c r="LK62" s="163"/>
      <c r="LL62" s="267">
        <f>SUM(LL56:LL61)</f>
        <v>57331657.897045188</v>
      </c>
      <c r="LN62" s="161"/>
      <c r="LO62" s="162">
        <f>SUM(LO56:LO61)</f>
        <v>194425083</v>
      </c>
      <c r="LP62" s="162">
        <f>SUM(LP56:LP61)</f>
        <v>5905</v>
      </c>
      <c r="LQ62" s="163"/>
      <c r="LR62" s="267">
        <f>SUM(LR56:LR61)</f>
        <v>57813403.76215452</v>
      </c>
      <c r="LT62" s="161"/>
      <c r="LU62" s="162">
        <f>SUM(LU56:LU61)</f>
        <v>187578849</v>
      </c>
      <c r="LV62" s="162">
        <f>SUM(LV56:LV61)</f>
        <v>5972</v>
      </c>
      <c r="LW62" s="163"/>
      <c r="LX62" s="267">
        <f>SUM(LX56:LX61)</f>
        <v>56001856.775938779</v>
      </c>
      <c r="LZ62" s="161"/>
      <c r="MA62" s="162">
        <f>SUM(MA56:MA61)</f>
        <v>185575991</v>
      </c>
      <c r="MB62" s="162">
        <f>SUM(MB56:MB61)</f>
        <v>6057</v>
      </c>
      <c r="MC62" s="163"/>
      <c r="MD62" s="267">
        <f>SUM(MD56:MD61)</f>
        <v>55599216.149049573</v>
      </c>
      <c r="MF62" s="161"/>
      <c r="MG62" s="162">
        <f>SUM(MG56:MG61)</f>
        <v>185440518</v>
      </c>
      <c r="MH62" s="162">
        <f>SUM(MH56:MH61)</f>
        <v>6075</v>
      </c>
      <c r="MI62" s="163"/>
      <c r="MJ62" s="267">
        <f>SUM(MJ56:MJ61)</f>
        <v>55745149.768110789</v>
      </c>
      <c r="ML62" s="161"/>
      <c r="MM62" s="162">
        <f>SUM(MM56:MM61)</f>
        <v>185621805</v>
      </c>
      <c r="MN62" s="162">
        <f>SUM(MN56:MN61)</f>
        <v>6100</v>
      </c>
      <c r="MO62" s="163"/>
      <c r="MP62" s="267">
        <f>SUM(MP56:MP61)</f>
        <v>55955774.292966478</v>
      </c>
      <c r="MR62" s="161"/>
      <c r="MS62" s="162">
        <f>SUM(MS56:MS61)</f>
        <v>182864989</v>
      </c>
      <c r="MT62" s="162">
        <f>SUM(MT56:MT61)</f>
        <v>6080</v>
      </c>
      <c r="MU62" s="163"/>
      <c r="MV62" s="267">
        <f>SUM(MV56:MV61)</f>
        <v>55266278.002061218</v>
      </c>
      <c r="MX62" s="161"/>
      <c r="MY62" s="162">
        <f>SUM(MY56:MY61)</f>
        <v>173292210</v>
      </c>
      <c r="MZ62" s="162">
        <f>SUM(MZ56:MZ61)</f>
        <v>6054</v>
      </c>
      <c r="NA62" s="163"/>
      <c r="NB62" s="267">
        <f>SUM(NB56:NB61)</f>
        <v>52438829.016122445</v>
      </c>
      <c r="ND62" s="161"/>
      <c r="NE62" s="162">
        <f>SUM(NE56:NE61)</f>
        <v>172374015</v>
      </c>
      <c r="NF62" s="162">
        <f>SUM(NF56:NF61)</f>
        <v>6051</v>
      </c>
      <c r="NG62" s="163"/>
      <c r="NH62" s="267">
        <f>SUM(NH56:NH61)</f>
        <v>52390141.952580169</v>
      </c>
      <c r="NJ62" s="161"/>
      <c r="NK62" s="162">
        <f>SUM(NK56:NK61)</f>
        <v>168992738</v>
      </c>
      <c r="NL62" s="162">
        <f>SUM(NL56:NL61)</f>
        <v>6053</v>
      </c>
      <c r="NM62" s="163"/>
      <c r="NN62" s="267">
        <f>SUM(NN56:NN61)</f>
        <v>51542292.399801753</v>
      </c>
      <c r="NP62" s="161"/>
      <c r="NQ62" s="162">
        <f>SUM(NQ56:NQ61)</f>
        <v>163976626</v>
      </c>
      <c r="NR62" s="162">
        <f>SUM(NR56:NR61)</f>
        <v>6044</v>
      </c>
      <c r="NS62" s="163"/>
      <c r="NT62" s="267">
        <f>SUM(NT56:NT61)</f>
        <v>50170154.632489793</v>
      </c>
      <c r="NV62" s="161"/>
      <c r="NW62" s="162">
        <f>SUM(NW56:NW61)</f>
        <v>161793746</v>
      </c>
      <c r="NX62" s="162">
        <f>SUM(NX56:NX61)</f>
        <v>6049</v>
      </c>
      <c r="NY62" s="163"/>
      <c r="NZ62" s="267">
        <f>SUM(NZ56:NZ61)</f>
        <v>49621151.324244894</v>
      </c>
      <c r="OB62" s="161"/>
      <c r="OC62" s="162">
        <f>SUM(OC56:OC61)</f>
        <v>158711611</v>
      </c>
      <c r="OD62" s="162">
        <f>SUM(OD56:OD61)</f>
        <v>6051</v>
      </c>
      <c r="OE62" s="163"/>
      <c r="OF62" s="267">
        <f>SUM(OF56:OF61)</f>
        <v>48786468.529985413</v>
      </c>
      <c r="OH62" s="161"/>
      <c r="OI62" s="162">
        <f>SUM(OI56:OI61)</f>
        <v>161010871</v>
      </c>
      <c r="OJ62" s="162">
        <f>SUM(OJ56:OJ61)</f>
        <v>6033</v>
      </c>
      <c r="OK62" s="163"/>
      <c r="OL62" s="267">
        <f>SUM(OL56:OL61)</f>
        <v>49597685.430561222</v>
      </c>
      <c r="ON62" s="161"/>
      <c r="OO62" s="162">
        <f>SUM(OO56:OO61)</f>
        <v>154674460</v>
      </c>
      <c r="OP62" s="162">
        <f>SUM(OP56:OP61)</f>
        <v>6041</v>
      </c>
      <c r="OQ62" s="163"/>
      <c r="OR62" s="267">
        <f>SUM(OR56:OR61)</f>
        <v>47761038.139883377</v>
      </c>
      <c r="OT62" s="161"/>
      <c r="OU62" s="162">
        <f>SUM(OU56:OU61)</f>
        <v>154493369</v>
      </c>
      <c r="OV62" s="162">
        <f>SUM(OV56:OV61)</f>
        <v>6044</v>
      </c>
      <c r="OW62" s="163"/>
      <c r="OX62" s="267">
        <f>SUM(OX56:OX61)</f>
        <v>47858712.623107873</v>
      </c>
      <c r="OZ62" s="161"/>
      <c r="PA62" s="162">
        <f>SUM(PA56:PA61)</f>
        <v>155744714</v>
      </c>
      <c r="PB62" s="162">
        <f>SUM(PB56:PB61)</f>
        <v>6029</v>
      </c>
      <c r="PC62" s="163"/>
      <c r="PD62" s="267">
        <f>SUM(PD56:PD61)</f>
        <v>48432519.458005831</v>
      </c>
      <c r="PF62" s="161"/>
      <c r="PG62" s="162">
        <f>SUM(PG56:PG61)</f>
        <v>154333745</v>
      </c>
      <c r="PH62" s="162">
        <f>SUM(PH56:PH61)</f>
        <v>6026</v>
      </c>
      <c r="PI62" s="163"/>
      <c r="PJ62" s="267">
        <f>SUM(PJ56:PJ61)</f>
        <v>48155053.131960638</v>
      </c>
      <c r="PL62" s="161"/>
      <c r="PM62" s="162">
        <f>SUM(PM56:PM61)</f>
        <v>149881189</v>
      </c>
      <c r="PN62" s="162">
        <f>SUM(PN56:PN61)</f>
        <v>6025</v>
      </c>
      <c r="PO62" s="163"/>
      <c r="PP62" s="267">
        <f>SUM(PP56:PP61)</f>
        <v>46917837.328059763</v>
      </c>
      <c r="PR62" s="161"/>
      <c r="PS62" s="162">
        <f>SUM(PS56:PS61)</f>
        <v>145480177</v>
      </c>
      <c r="PT62" s="162">
        <f>SUM(PT56:PT61)</f>
        <v>6024</v>
      </c>
      <c r="PU62" s="163"/>
      <c r="PV62" s="267">
        <f>SUM(PV56:PV61)</f>
        <v>45670808.277243443</v>
      </c>
      <c r="PX62" s="161"/>
      <c r="PY62" s="162">
        <f>SUM(PY56:PY61)</f>
        <v>135844669</v>
      </c>
      <c r="PZ62" s="162">
        <f>SUM(PZ56:PZ61)</f>
        <v>6012</v>
      </c>
      <c r="QA62" s="163"/>
      <c r="QB62" s="267">
        <f>SUM(QB56:QB61)</f>
        <v>42768693.989231773</v>
      </c>
      <c r="QD62" s="161"/>
      <c r="QE62" s="162">
        <f>SUM(QE56:QE61)</f>
        <v>132117967</v>
      </c>
      <c r="QF62" s="162">
        <f>SUM(QF56:QF61)</f>
        <v>5986</v>
      </c>
      <c r="QG62" s="163"/>
      <c r="QH62" s="267">
        <f>SUM(QH56:QH61)</f>
        <v>41714803.64183528</v>
      </c>
      <c r="QJ62" s="161"/>
      <c r="QK62" s="162">
        <f>SUM(QK56:QK61)</f>
        <v>136068485</v>
      </c>
      <c r="QL62" s="162">
        <f>SUM(QL56:QL61)</f>
        <v>5974</v>
      </c>
      <c r="QM62" s="163"/>
      <c r="QN62" s="267">
        <f>SUM(QN56:QN61)</f>
        <v>41731371.277142853</v>
      </c>
      <c r="QP62" s="161"/>
      <c r="QQ62" s="162">
        <f>SUM(QQ56:QQ61)</f>
        <v>129123387</v>
      </c>
      <c r="QR62" s="162">
        <f>SUM(QR56:QR61)</f>
        <v>5946</v>
      </c>
      <c r="QS62" s="163"/>
      <c r="QT62" s="267">
        <f>SUM(QT56:QT61)</f>
        <v>41026226.934830897</v>
      </c>
      <c r="QV62" s="161"/>
      <c r="QW62" s="162">
        <f>SUM(QW56:QW61)</f>
        <v>123847341</v>
      </c>
      <c r="QX62" s="162">
        <f>SUM(QX56:QX61)</f>
        <v>5921</v>
      </c>
      <c r="QY62" s="163"/>
      <c r="QZ62" s="267">
        <f>SUM(QZ56:QZ61)</f>
        <v>39453141.134247817</v>
      </c>
      <c r="RB62" s="161"/>
      <c r="RC62" s="162">
        <f>SUM(RC56:RC61)</f>
        <v>127485948</v>
      </c>
      <c r="RD62" s="162">
        <f>SUM(RD56:RD61)</f>
        <v>5910</v>
      </c>
      <c r="RE62" s="163"/>
      <c r="RF62" s="267">
        <f>SUM(RF56:RF61)</f>
        <v>40746441.712373175</v>
      </c>
      <c r="RH62" s="161"/>
      <c r="RI62" s="162">
        <f>SUM(RI56:RI61)</f>
        <v>111598509</v>
      </c>
      <c r="RJ62" s="162">
        <f>SUM(RJ56:RJ61)</f>
        <v>5903</v>
      </c>
      <c r="RK62" s="163"/>
      <c r="RL62" s="267">
        <f>SUM(RL56:RL61)</f>
        <v>35761302.972935855</v>
      </c>
      <c r="RN62" s="161"/>
      <c r="RO62" s="162">
        <f>SUM(RO56:RO61)</f>
        <v>110527565</v>
      </c>
      <c r="RP62" s="162">
        <f>SUM(RP56:RP61)</f>
        <v>5897</v>
      </c>
      <c r="RQ62" s="163"/>
      <c r="RR62" s="267">
        <f>SUM(RR56:RR61)</f>
        <v>35505932.983403787</v>
      </c>
      <c r="RT62" s="161"/>
      <c r="RU62" s="162">
        <f>SUM(RU56:RU61)</f>
        <v>109744257</v>
      </c>
      <c r="RV62" s="162">
        <f>SUM(RV56:RV61)</f>
        <v>5895</v>
      </c>
      <c r="RW62" s="163"/>
      <c r="RX62" s="267">
        <f>SUM(RX56:RX61)</f>
        <v>35303895.596234687</v>
      </c>
      <c r="RZ62" s="161"/>
      <c r="SA62" s="162">
        <f>SUM(SA56:SA61)</f>
        <v>107106444</v>
      </c>
      <c r="SB62" s="162">
        <f>SUM(SB56:SB61)</f>
        <v>5868</v>
      </c>
      <c r="SC62" s="163"/>
      <c r="SD62" s="267">
        <f>SUM(SD56:SD61)</f>
        <v>34502326.8338309</v>
      </c>
      <c r="SF62" s="161"/>
      <c r="SG62" s="162">
        <f>SUM(SG56:SG61)</f>
        <v>104838307</v>
      </c>
      <c r="SH62" s="162">
        <f>SUM(SH56:SH61)</f>
        <v>5841</v>
      </c>
      <c r="SI62" s="163"/>
      <c r="SJ62" s="267">
        <f>SUM(SJ56:SJ61)</f>
        <v>33836639.997010201</v>
      </c>
      <c r="SL62" s="161"/>
      <c r="SM62" s="162">
        <f>SUM(SM56:SM61)</f>
        <v>101254428</v>
      </c>
      <c r="SN62" s="162">
        <f>SUM(SN56:SN61)</f>
        <v>5819</v>
      </c>
      <c r="SO62" s="163"/>
      <c r="SP62" s="267">
        <f>SUM(SP56:SP61)</f>
        <v>32759645.089381918</v>
      </c>
      <c r="SR62" s="161"/>
      <c r="SS62" s="162">
        <f>SUM(SS56:SS61)</f>
        <v>100638044</v>
      </c>
      <c r="ST62" s="162">
        <f>SUM(ST56:ST61)</f>
        <v>5781</v>
      </c>
      <c r="SU62" s="163"/>
      <c r="SV62" s="267">
        <f>SUM(SV56:SV61)</f>
        <v>32655724.953807577</v>
      </c>
      <c r="SX62" s="161"/>
      <c r="SY62" s="162">
        <f>SUM(SY56:SY61)</f>
        <v>97385188</v>
      </c>
      <c r="SZ62" s="162">
        <f>SUM(SZ56:SZ61)</f>
        <v>5761</v>
      </c>
      <c r="TA62" s="163"/>
      <c r="TB62" s="267">
        <f>SUM(TB56:TB61)</f>
        <v>31682553.188723031</v>
      </c>
      <c r="TD62" s="161"/>
      <c r="TE62" s="162">
        <f>SUM(TE56:TE61)</f>
        <v>96339674.569999993</v>
      </c>
      <c r="TF62" s="162">
        <f>SUM(TF56:TF61)</f>
        <v>5740</v>
      </c>
      <c r="TG62" s="163"/>
      <c r="TH62" s="267">
        <f>SUM(TH56:TH61)</f>
        <v>31414879.246736996</v>
      </c>
      <c r="TJ62" s="161"/>
      <c r="TK62" s="162">
        <f>SUM(TK56:TK61)</f>
        <v>94596287.599999994</v>
      </c>
      <c r="TL62" s="162">
        <f>SUM(TL56:TL61)</f>
        <v>5700</v>
      </c>
      <c r="TM62" s="163"/>
      <c r="TN62" s="267">
        <f>SUM(TN56:TN61)</f>
        <v>30914783.844087455</v>
      </c>
      <c r="TP62" s="161"/>
      <c r="TQ62" s="162">
        <f>SUM(TQ56:TQ61)</f>
        <v>92922901.019999996</v>
      </c>
      <c r="TR62" s="162">
        <f>SUM(TR56:TR61)</f>
        <v>5654</v>
      </c>
      <c r="TS62" s="163"/>
      <c r="TT62" s="267">
        <f>SUM(TT56:TT61)</f>
        <v>30438616.521874983</v>
      </c>
      <c r="TV62" s="161"/>
      <c r="TW62" s="162">
        <f>SUM(TW56:TW61)</f>
        <v>90217991.310000002</v>
      </c>
      <c r="TX62" s="162">
        <f>SUM(TX56:TX61)</f>
        <v>5597</v>
      </c>
      <c r="TY62" s="163"/>
      <c r="TZ62" s="267">
        <f>SUM(TZ56:TZ61)</f>
        <v>29621880.677366022</v>
      </c>
      <c r="UB62" s="161"/>
      <c r="UC62" s="162">
        <f>SUM(UC56:UC61)</f>
        <v>89649464.129999995</v>
      </c>
      <c r="UD62" s="162">
        <f>SUM(UD56:UD61)</f>
        <v>5547</v>
      </c>
      <c r="UE62" s="163"/>
      <c r="UF62" s="267">
        <f>SUM(UF56:UF61)</f>
        <v>29503168.181522842</v>
      </c>
    </row>
    <row r="63" spans="1:553" x14ac:dyDescent="0.25">
      <c r="A63" s="134"/>
      <c r="B63" s="476" t="s">
        <v>71</v>
      </c>
      <c r="C63" s="477"/>
      <c r="D63" s="240"/>
      <c r="E63" s="176"/>
      <c r="F63" s="176"/>
      <c r="G63" s="177">
        <v>0.38</v>
      </c>
      <c r="H63" s="178"/>
      <c r="I63" s="242"/>
      <c r="J63" s="180"/>
      <c r="K63" s="181"/>
      <c r="L63" s="182">
        <v>0.46378769422724742</v>
      </c>
      <c r="M63" s="176"/>
      <c r="N63" s="152"/>
      <c r="O63" s="268"/>
      <c r="P63" s="183"/>
      <c r="Q63" s="183"/>
      <c r="R63" s="148"/>
      <c r="S63" s="152"/>
      <c r="T63" s="159"/>
      <c r="U63" s="159"/>
      <c r="V63" s="159"/>
      <c r="W63" s="148"/>
      <c r="X63" s="152"/>
      <c r="Y63" s="150"/>
      <c r="Z63" s="150"/>
      <c r="AA63" s="150"/>
      <c r="AB63" s="148"/>
      <c r="AC63" s="149"/>
      <c r="AD63" s="150"/>
      <c r="AE63" s="150"/>
      <c r="AF63" s="150"/>
      <c r="AG63" s="148"/>
      <c r="AH63" s="153"/>
      <c r="AI63" s="150"/>
      <c r="AJ63" s="150"/>
      <c r="AK63" s="150"/>
      <c r="AL63" s="148"/>
      <c r="AM63" s="152"/>
      <c r="AN63" s="150"/>
      <c r="AO63" s="150"/>
      <c r="AP63" s="244">
        <v>-1.54</v>
      </c>
      <c r="AQ63" s="150"/>
      <c r="AR63" s="150"/>
      <c r="AS63" s="149"/>
      <c r="AT63" s="159"/>
      <c r="AU63" s="159"/>
      <c r="AV63" s="158">
        <v>-2.0299999999999998</v>
      </c>
      <c r="AW63" s="186"/>
      <c r="AX63" s="149"/>
      <c r="AY63" s="157"/>
      <c r="AZ63" s="157"/>
      <c r="BA63" s="157"/>
      <c r="BB63" s="186"/>
      <c r="BC63" s="149"/>
      <c r="BD63" s="269"/>
      <c r="BE63" s="157"/>
      <c r="BF63" s="160">
        <v>-4.92</v>
      </c>
      <c r="BG63" s="186"/>
      <c r="BH63" s="161"/>
      <c r="BI63" s="163"/>
      <c r="BJ63" s="163"/>
      <c r="BK63" s="163">
        <v>-5.03</v>
      </c>
      <c r="BL63" s="188"/>
      <c r="BM63" s="168"/>
      <c r="BN63" s="162"/>
      <c r="BO63" s="163"/>
      <c r="BP63" s="167">
        <v>-6.25</v>
      </c>
      <c r="BQ63" s="189"/>
      <c r="BR63" s="168"/>
      <c r="BS63" s="162"/>
      <c r="BT63" s="163"/>
      <c r="BU63" s="167">
        <v>-6.4</v>
      </c>
      <c r="BV63" s="189"/>
      <c r="BW63" s="168"/>
      <c r="BX63" s="162"/>
      <c r="BY63" s="163"/>
      <c r="BZ63" s="167">
        <v>-6.02</v>
      </c>
      <c r="CA63" s="189"/>
      <c r="CB63" s="161"/>
      <c r="CC63" s="163"/>
      <c r="CD63" s="163"/>
      <c r="CE63" s="163">
        <v>-5.09</v>
      </c>
      <c r="CF63" s="188"/>
      <c r="CG63" s="161"/>
      <c r="CH63" s="163"/>
      <c r="CI63" s="163"/>
      <c r="CJ63" s="163">
        <v>-6.2</v>
      </c>
      <c r="CK63" s="163"/>
      <c r="CL63" s="161"/>
      <c r="CM63" s="163"/>
      <c r="CN63" s="163"/>
      <c r="CO63" s="163">
        <v>-6.36</v>
      </c>
      <c r="CP63" s="190"/>
      <c r="CQ63" s="161"/>
      <c r="CR63" s="163"/>
      <c r="CS63" s="163"/>
      <c r="CT63" s="163">
        <f>CT57</f>
        <v>-6.54</v>
      </c>
      <c r="CU63" s="190"/>
      <c r="CV63" s="161"/>
      <c r="CW63" s="163"/>
      <c r="CX63" s="163"/>
      <c r="CY63" s="163">
        <v>-5.4</v>
      </c>
      <c r="CZ63" s="190"/>
      <c r="DA63" s="172"/>
      <c r="DB63" s="161"/>
      <c r="DC63" s="163"/>
      <c r="DD63" s="163"/>
      <c r="DE63" s="163">
        <v>-4.76</v>
      </c>
      <c r="DF63" s="190"/>
      <c r="DG63" s="161"/>
      <c r="DH63" s="163"/>
      <c r="DI63" s="163"/>
      <c r="DJ63" s="163">
        <v>-3.38</v>
      </c>
      <c r="DK63" s="190"/>
      <c r="DL63" s="161"/>
      <c r="DM63" s="163"/>
      <c r="DN63" s="163"/>
      <c r="DO63" s="163">
        <v>-2.4</v>
      </c>
      <c r="DP63" s="190"/>
      <c r="DQ63" s="161"/>
      <c r="DR63" s="163"/>
      <c r="DS63" s="163"/>
      <c r="DT63" s="163">
        <v>-1.97</v>
      </c>
      <c r="DU63" s="190"/>
      <c r="DV63" s="161"/>
      <c r="DW63" s="163"/>
      <c r="DX63" s="163"/>
      <c r="DY63" s="167">
        <v>4.3</v>
      </c>
      <c r="DZ63" s="190"/>
      <c r="EA63" s="161"/>
      <c r="EB63" s="163"/>
      <c r="EC63" s="163"/>
      <c r="ED63" s="167">
        <f>+ED57</f>
        <v>-0.83</v>
      </c>
      <c r="EE63" s="190"/>
      <c r="EF63" s="161"/>
      <c r="EG63" s="163"/>
      <c r="EH63" s="163"/>
      <c r="EI63" s="167">
        <f>+EI57</f>
        <v>-2.02</v>
      </c>
      <c r="EJ63" s="190"/>
      <c r="EK63" s="161"/>
      <c r="EL63" s="163"/>
      <c r="EM63" s="163"/>
      <c r="EN63" s="167">
        <f>+EN57</f>
        <v>-2.08</v>
      </c>
      <c r="EO63" s="190"/>
      <c r="EP63" s="161"/>
      <c r="EQ63" s="163"/>
      <c r="ER63" s="163"/>
      <c r="ES63" s="167">
        <f>+ES57</f>
        <v>-2.0099999999999998</v>
      </c>
      <c r="ET63" s="190"/>
      <c r="EV63" s="161"/>
      <c r="EW63" s="163"/>
      <c r="EX63" s="163"/>
      <c r="EY63" s="167">
        <f>SUM(EY57:EY62)</f>
        <v>-1.65</v>
      </c>
      <c r="EZ63" s="190"/>
      <c r="FB63" s="161"/>
      <c r="FC63" s="163"/>
      <c r="FD63" s="163"/>
      <c r="FE63" s="167">
        <f>SUM(FE57:FE62)</f>
        <v>-2.37</v>
      </c>
      <c r="FF63" s="190"/>
      <c r="FH63" s="161"/>
      <c r="FI63" s="163"/>
      <c r="FJ63" s="163"/>
      <c r="FK63" s="167">
        <f>SUM(FK57:FK62)</f>
        <v>-2.5499999999999998</v>
      </c>
      <c r="FL63" s="190"/>
      <c r="FN63" s="161"/>
      <c r="FO63" s="163"/>
      <c r="FP63" s="163"/>
      <c r="FQ63" s="167">
        <f>SUM(FQ57:FQ62)</f>
        <v>-2.38</v>
      </c>
      <c r="FR63" s="190"/>
      <c r="FT63" s="161"/>
      <c r="FU63" s="163"/>
      <c r="FV63" s="163"/>
      <c r="FW63" s="167">
        <f>SUM(FW57:FW62)</f>
        <v>-2.44</v>
      </c>
      <c r="FX63" s="190"/>
      <c r="FZ63" s="161"/>
      <c r="GA63" s="163"/>
      <c r="GB63" s="163"/>
      <c r="GC63" s="167">
        <f>SUM(GC57:GC62)</f>
        <v>-2.7</v>
      </c>
      <c r="GD63" s="190"/>
      <c r="GF63" s="161"/>
      <c r="GG63" s="163"/>
      <c r="GH63" s="163"/>
      <c r="GI63" s="167">
        <f>SUM(GI57:GI62)</f>
        <v>-1.42</v>
      </c>
      <c r="GJ63" s="190"/>
      <c r="GL63" s="161"/>
      <c r="GM63" s="163"/>
      <c r="GN63" s="163"/>
      <c r="GO63" s="167">
        <f>SUM(GO57:GO62)</f>
        <v>-2.65</v>
      </c>
      <c r="GP63" s="190"/>
      <c r="GR63" s="161"/>
      <c r="GS63" s="163"/>
      <c r="GT63" s="163"/>
      <c r="GU63" s="167">
        <f>SUM(GU57:GU62)</f>
        <v>-1.25</v>
      </c>
      <c r="GV63" s="190"/>
      <c r="GX63" s="161"/>
      <c r="GY63" s="163"/>
      <c r="GZ63" s="163"/>
      <c r="HA63" s="167">
        <f>SUM(HA57:HA62)</f>
        <v>-2.13</v>
      </c>
      <c r="HB63" s="191"/>
      <c r="HD63" s="161"/>
      <c r="HE63" s="163"/>
      <c r="HF63" s="163"/>
      <c r="HG63" s="167">
        <f>SUM(HG57:HG62)</f>
        <v>-2.3199999999999998</v>
      </c>
      <c r="HH63" s="191"/>
      <c r="HJ63" s="161"/>
      <c r="HK63" s="163"/>
      <c r="HL63" s="163"/>
      <c r="HM63" s="167">
        <f>SUM(HM57:HM62)</f>
        <v>-2.83</v>
      </c>
      <c r="HN63" s="191"/>
      <c r="HP63" s="161"/>
      <c r="HQ63" s="163"/>
      <c r="HR63" s="163"/>
      <c r="HS63" s="167">
        <f>SUM(HS57:HS62)</f>
        <v>-1.6</v>
      </c>
      <c r="HT63" s="191"/>
      <c r="HV63" s="161"/>
      <c r="HW63" s="163"/>
      <c r="HX63" s="163"/>
      <c r="HY63" s="167">
        <f>SUM(HY57:HY62)</f>
        <v>-0.18</v>
      </c>
      <c r="HZ63" s="191"/>
      <c r="IB63" s="161"/>
      <c r="IC63" s="163"/>
      <c r="ID63" s="163"/>
      <c r="IE63" s="167">
        <f>SUM(IE57:IE62)</f>
        <v>-0.76</v>
      </c>
      <c r="IF63" s="191"/>
      <c r="IH63" s="161"/>
      <c r="II63" s="163"/>
      <c r="IJ63" s="163"/>
      <c r="IK63" s="167">
        <f>SUM(IK57:IK62)</f>
        <v>-0.45</v>
      </c>
      <c r="IL63" s="191"/>
      <c r="IN63" s="161"/>
      <c r="IO63" s="163"/>
      <c r="IP63" s="163"/>
      <c r="IQ63" s="167">
        <f>SUM(IQ57:IQ62)</f>
        <v>-0.52</v>
      </c>
      <c r="IR63" s="191"/>
      <c r="IT63" s="161"/>
      <c r="IU63" s="163"/>
      <c r="IV63" s="163"/>
      <c r="IW63" s="167">
        <f>SUM(IW57:IW62)</f>
        <v>-0.73</v>
      </c>
      <c r="IX63" s="191"/>
      <c r="IZ63" s="161"/>
      <c r="JA63" s="163"/>
      <c r="JB63" s="163"/>
      <c r="JC63" s="167">
        <f>SUM(JC57:JC62)</f>
        <v>-0.89</v>
      </c>
      <c r="JD63" s="191"/>
      <c r="JF63" s="161"/>
      <c r="JG63" s="163"/>
      <c r="JH63" s="163"/>
      <c r="JI63" s="167">
        <f>SUM(JI57:JI62)</f>
        <v>-0.89</v>
      </c>
      <c r="JJ63" s="191"/>
      <c r="JL63" s="161"/>
      <c r="JM63" s="163"/>
      <c r="JN63" s="163"/>
      <c r="JO63" s="167">
        <f>SUM(JO57:JO62)</f>
        <v>-1.33</v>
      </c>
      <c r="JP63" s="191"/>
      <c r="JR63" s="161"/>
      <c r="JS63" s="163"/>
      <c r="JT63" s="163"/>
      <c r="JU63" s="167">
        <f>SUM(JU57:JU62)</f>
        <v>-2.2599999999999998</v>
      </c>
      <c r="JV63" s="191"/>
      <c r="JX63" s="161"/>
      <c r="JY63" s="163"/>
      <c r="JZ63" s="163"/>
      <c r="KA63" s="167">
        <f>SUM(KA57:KA62)</f>
        <v>-2.5</v>
      </c>
      <c r="KB63" s="191"/>
      <c r="KD63" s="161"/>
      <c r="KE63" s="163"/>
      <c r="KF63" s="163"/>
      <c r="KG63" s="167">
        <f>SUM(KG57:KG62)</f>
        <v>-1.79</v>
      </c>
      <c r="KH63" s="191"/>
      <c r="KJ63" s="161"/>
      <c r="KK63" s="163"/>
      <c r="KL63" s="163"/>
      <c r="KM63" s="167">
        <f>SUM(KM57:KM62)</f>
        <v>-0.41</v>
      </c>
      <c r="KN63" s="191"/>
      <c r="KP63" s="161"/>
      <c r="KQ63" s="163"/>
      <c r="KR63" s="163"/>
      <c r="KS63" s="167">
        <f>SUM(KS57:KS62)</f>
        <v>-7.0000000000000007E-2</v>
      </c>
      <c r="KT63" s="191"/>
      <c r="KV63" s="161"/>
      <c r="KW63" s="163"/>
      <c r="KX63" s="163"/>
      <c r="KY63" s="167">
        <f>SUM(KY57:KY62)</f>
        <v>-0.81</v>
      </c>
      <c r="KZ63" s="191"/>
      <c r="LB63" s="161"/>
      <c r="LC63" s="163"/>
      <c r="LD63" s="163"/>
      <c r="LE63" s="167">
        <f>SUM(LE57:LE62)</f>
        <v>-0.13</v>
      </c>
      <c r="LF63" s="191"/>
      <c r="LH63" s="161"/>
      <c r="LI63" s="163"/>
      <c r="LJ63" s="163"/>
      <c r="LK63" s="167">
        <f>SUM(LK57:LK62)</f>
        <v>-0.94</v>
      </c>
      <c r="LL63" s="191"/>
      <c r="LN63" s="161"/>
      <c r="LO63" s="163"/>
      <c r="LP63" s="163"/>
      <c r="LQ63" s="167">
        <f>SUM(LQ57:LQ62)</f>
        <v>-1.49</v>
      </c>
      <c r="LR63" s="191"/>
      <c r="LT63" s="161"/>
      <c r="LU63" s="163"/>
      <c r="LV63" s="163"/>
      <c r="LW63" s="167">
        <f>SUM(LW57:LW62)</f>
        <v>-1.31</v>
      </c>
      <c r="LX63" s="191"/>
      <c r="LZ63" s="161"/>
      <c r="MA63" s="163"/>
      <c r="MB63" s="163"/>
      <c r="MC63" s="167">
        <f>SUM(MC57:MC62)</f>
        <v>-0.82</v>
      </c>
      <c r="MD63" s="191"/>
      <c r="MF63" s="161"/>
      <c r="MG63" s="163"/>
      <c r="MH63" s="163"/>
      <c r="MI63" s="167">
        <f>SUM(MI57:MI62)</f>
        <v>-1.28</v>
      </c>
      <c r="MJ63" s="191"/>
      <c r="ML63" s="161"/>
      <c r="MM63" s="163"/>
      <c r="MN63" s="163"/>
      <c r="MO63" s="167">
        <f>SUM(MO57:MO62)</f>
        <v>0.15</v>
      </c>
      <c r="MP63" s="191"/>
      <c r="MR63" s="161"/>
      <c r="MS63" s="163"/>
      <c r="MT63" s="163"/>
      <c r="MU63" s="167">
        <f>SUM(MU57:MU62)</f>
        <v>-0.06</v>
      </c>
      <c r="MV63" s="191"/>
      <c r="MX63" s="161"/>
      <c r="MY63" s="163"/>
      <c r="MZ63" s="163"/>
      <c r="NA63" s="167">
        <f>SUM(NA57:NA62)</f>
        <v>-0.93</v>
      </c>
      <c r="NB63" s="191"/>
      <c r="ND63" s="161"/>
      <c r="NE63" s="163"/>
      <c r="NF63" s="163"/>
      <c r="NG63" s="167">
        <f>SUM(NG57:NG62)</f>
        <v>-0.97</v>
      </c>
      <c r="NH63" s="191"/>
      <c r="NJ63" s="161"/>
      <c r="NK63" s="163"/>
      <c r="NL63" s="163"/>
      <c r="NM63" s="167">
        <f>SUM(NM57:NM62)</f>
        <v>-0.26</v>
      </c>
      <c r="NN63" s="191"/>
      <c r="NP63" s="161"/>
      <c r="NQ63" s="163"/>
      <c r="NR63" s="163"/>
      <c r="NS63" s="167">
        <f>SUM(NS57:NS62)</f>
        <v>-1.31</v>
      </c>
      <c r="NT63" s="191"/>
      <c r="NV63" s="161"/>
      <c r="NW63" s="163"/>
      <c r="NX63" s="163"/>
      <c r="NY63" s="167">
        <f>SUM(NY57:NY62)</f>
        <v>0.25</v>
      </c>
      <c r="NZ63" s="191"/>
      <c r="OB63" s="161"/>
      <c r="OC63" s="163"/>
      <c r="OD63" s="163"/>
      <c r="OE63" s="167">
        <f>SUM(OE57:OE62)</f>
        <v>-0.37</v>
      </c>
      <c r="OF63" s="191"/>
      <c r="OH63" s="161"/>
      <c r="OI63" s="163"/>
      <c r="OJ63" s="163"/>
      <c r="OK63" s="167">
        <f>SUM(OK57:OK62)</f>
        <v>3.9</v>
      </c>
      <c r="OL63" s="191"/>
      <c r="ON63" s="161"/>
      <c r="OO63" s="163"/>
      <c r="OP63" s="163"/>
      <c r="OQ63" s="167">
        <f>SUM(OQ57:OQ62)</f>
        <v>-1.71</v>
      </c>
      <c r="OR63" s="191"/>
      <c r="OT63" s="161"/>
      <c r="OU63" s="163"/>
      <c r="OV63" s="163"/>
      <c r="OW63" s="167">
        <f>SUM(OW57:OW62)</f>
        <v>1.43</v>
      </c>
      <c r="OX63" s="191"/>
      <c r="OZ63" s="161"/>
      <c r="PA63" s="163"/>
      <c r="PB63" s="163"/>
      <c r="PC63" s="167">
        <f>SUM(PC57:PC62)</f>
        <v>-2.1800000000000002</v>
      </c>
      <c r="PD63" s="191"/>
      <c r="PF63" s="161"/>
      <c r="PG63" s="163"/>
      <c r="PH63" s="163"/>
      <c r="PI63" s="167">
        <f>SUM(PI57:PI62)</f>
        <v>-2.37</v>
      </c>
      <c r="PJ63" s="191"/>
      <c r="PL63" s="161"/>
      <c r="PM63" s="163"/>
      <c r="PN63" s="163"/>
      <c r="PO63" s="167">
        <f>SUM(PO57:PO62)</f>
        <v>-2.48</v>
      </c>
      <c r="PP63" s="191"/>
      <c r="PR63" s="161"/>
      <c r="PS63" s="163"/>
      <c r="PT63" s="163"/>
      <c r="PU63" s="167">
        <f>SUM(PU57:PU62)</f>
        <v>-1.6</v>
      </c>
      <c r="PV63" s="191"/>
      <c r="PX63" s="161"/>
      <c r="PY63" s="163"/>
      <c r="PZ63" s="163"/>
      <c r="QA63" s="167">
        <f>SUM(QA57:QA62)</f>
        <v>-2.33</v>
      </c>
      <c r="QB63" s="191"/>
      <c r="QD63" s="161"/>
      <c r="QE63" s="163"/>
      <c r="QF63" s="163"/>
      <c r="QG63" s="167">
        <f>SUM(QG57:QG62)</f>
        <v>-1.37</v>
      </c>
      <c r="QH63" s="191"/>
      <c r="QJ63" s="161"/>
      <c r="QK63" s="163"/>
      <c r="QL63" s="163"/>
      <c r="QM63" s="167">
        <f>SUM(QM57:QM62)</f>
        <v>-2.96</v>
      </c>
      <c r="QN63" s="191"/>
      <c r="QP63" s="161"/>
      <c r="QQ63" s="163"/>
      <c r="QR63" s="163"/>
      <c r="QS63" s="167">
        <f>SUM(QS57:QS62)</f>
        <v>-1.49</v>
      </c>
      <c r="QT63" s="191"/>
      <c r="QV63" s="161"/>
      <c r="QW63" s="163"/>
      <c r="QX63" s="163"/>
      <c r="QY63" s="167">
        <f>SUM(QY57:QY62)</f>
        <v>-1.55</v>
      </c>
      <c r="QZ63" s="191"/>
      <c r="RB63" s="161"/>
      <c r="RC63" s="163"/>
      <c r="RD63" s="163"/>
      <c r="RE63" s="167">
        <f>SUM(RE57:RE62)</f>
        <v>-1.6</v>
      </c>
      <c r="RF63" s="191"/>
      <c r="RH63" s="161"/>
      <c r="RI63" s="163"/>
      <c r="RJ63" s="163"/>
      <c r="RK63" s="167">
        <f>SUM(RK57:RK62)</f>
        <v>-0.18</v>
      </c>
      <c r="RL63" s="191"/>
      <c r="RN63" s="161"/>
      <c r="RO63" s="163"/>
      <c r="RP63" s="163"/>
      <c r="RQ63" s="167">
        <f>SUM(RQ57:RQ62)</f>
        <v>-0.15</v>
      </c>
      <c r="RR63" s="191"/>
      <c r="RT63" s="161"/>
      <c r="RU63" s="163"/>
      <c r="RV63" s="163"/>
      <c r="RW63" s="167">
        <f>SUM(RW57:RW62)</f>
        <v>0.98</v>
      </c>
      <c r="RX63" s="191"/>
      <c r="RZ63" s="161"/>
      <c r="SA63" s="163"/>
      <c r="SB63" s="163"/>
      <c r="SC63" s="167">
        <f>SUM(SC57:SC62)</f>
        <v>-0.96</v>
      </c>
      <c r="SD63" s="191"/>
      <c r="SF63" s="161"/>
      <c r="SG63" s="163"/>
      <c r="SH63" s="163"/>
      <c r="SI63" s="167">
        <f>SUM(SI57:SI62)</f>
        <v>-1.98</v>
      </c>
      <c r="SJ63" s="191"/>
      <c r="SL63" s="161"/>
      <c r="SM63" s="163"/>
      <c r="SN63" s="163"/>
      <c r="SO63" s="167">
        <f>SUM(SO57:SO62)</f>
        <v>-1.28</v>
      </c>
      <c r="SP63" s="191"/>
      <c r="SR63" s="161"/>
      <c r="SS63" s="163"/>
      <c r="ST63" s="163"/>
      <c r="SU63" s="167">
        <f>SUM(SU57:SU62)</f>
        <v>-0.72</v>
      </c>
      <c r="SV63" s="191"/>
      <c r="SX63" s="161"/>
      <c r="SY63" s="163"/>
      <c r="SZ63" s="163"/>
      <c r="TA63" s="167">
        <f>SUM(TA57:TA62)</f>
        <v>-2.83</v>
      </c>
      <c r="TB63" s="191"/>
      <c r="TD63" s="161"/>
      <c r="TE63" s="163"/>
      <c r="TF63" s="163"/>
      <c r="TG63" s="167">
        <f>SUM(TG57:TG62)</f>
        <v>0.42</v>
      </c>
      <c r="TH63" s="191"/>
      <c r="TJ63" s="161"/>
      <c r="TK63" s="163"/>
      <c r="TL63" s="163"/>
      <c r="TM63" s="167">
        <f>SUM(TM57:TM62)</f>
        <v>-0.74</v>
      </c>
      <c r="TN63" s="191"/>
      <c r="TP63" s="161"/>
      <c r="TQ63" s="163"/>
      <c r="TR63" s="163"/>
      <c r="TS63" s="167">
        <f>SUM(TS57:TS62)</f>
        <v>-0.33</v>
      </c>
      <c r="TT63" s="191"/>
      <c r="TV63" s="161"/>
      <c r="TW63" s="163"/>
      <c r="TX63" s="163"/>
      <c r="TY63" s="167">
        <f>SUM(TY57:TY62)</f>
        <v>-0.34</v>
      </c>
      <c r="TZ63" s="191"/>
      <c r="UB63" s="161"/>
      <c r="UC63" s="163"/>
      <c r="UD63" s="163"/>
      <c r="UE63" s="167">
        <v>-0.88</v>
      </c>
      <c r="UF63" s="191"/>
    </row>
    <row r="64" spans="1:553" ht="24.75" customHeight="1" x14ac:dyDescent="0.25">
      <c r="A64" s="270"/>
      <c r="B64" s="271" t="s">
        <v>26</v>
      </c>
      <c r="C64" s="272"/>
      <c r="D64" s="273"/>
      <c r="E64" s="274"/>
      <c r="F64" s="274"/>
      <c r="G64" s="275"/>
      <c r="H64" s="276"/>
      <c r="I64" s="277"/>
      <c r="J64" s="274"/>
      <c r="K64" s="274"/>
      <c r="L64" s="274"/>
      <c r="M64" s="273"/>
      <c r="N64" s="89"/>
      <c r="O64" s="94"/>
      <c r="P64" s="94"/>
      <c r="Q64" s="235"/>
      <c r="R64" s="278"/>
      <c r="S64" s="89"/>
      <c r="T64" s="94"/>
      <c r="U64" s="94"/>
      <c r="V64" s="220"/>
      <c r="W64" s="278"/>
      <c r="X64" s="89"/>
      <c r="Y64" s="94"/>
      <c r="Z64" s="94"/>
      <c r="AA64" s="93"/>
      <c r="AB64" s="278"/>
      <c r="AC64" s="89"/>
      <c r="AD64" s="94"/>
      <c r="AE64" s="94"/>
      <c r="AF64" s="93"/>
      <c r="AG64" s="278"/>
      <c r="AH64" s="90"/>
      <c r="AI64" s="94"/>
      <c r="AJ64" s="94"/>
      <c r="AK64" s="258"/>
      <c r="AL64" s="278"/>
      <c r="AM64" s="89"/>
      <c r="AN64" s="94"/>
      <c r="AO64" s="94"/>
      <c r="AP64" s="264"/>
      <c r="AQ64" s="93"/>
      <c r="AR64" s="88"/>
      <c r="AS64" s="89"/>
      <c r="AT64" s="94"/>
      <c r="AU64" s="94"/>
      <c r="AV64" s="94"/>
      <c r="AW64" s="258"/>
      <c r="AX64" s="89"/>
      <c r="AY64" s="94"/>
      <c r="AZ64" s="94"/>
      <c r="BA64" s="94"/>
      <c r="BB64" s="258"/>
      <c r="BC64" s="89"/>
      <c r="BD64" s="95"/>
      <c r="BE64" s="94"/>
      <c r="BF64" s="113"/>
      <c r="BG64" s="258"/>
      <c r="BH64" s="98"/>
      <c r="BI64" s="100"/>
      <c r="BJ64" s="100"/>
      <c r="BK64" s="100"/>
      <c r="BL64" s="279"/>
      <c r="BM64" s="98"/>
      <c r="BN64" s="99"/>
      <c r="BO64" s="100"/>
      <c r="BP64" s="106"/>
      <c r="BQ64" s="104"/>
      <c r="BR64" s="98"/>
      <c r="BS64" s="99"/>
      <c r="BT64" s="100"/>
      <c r="BU64" s="106"/>
      <c r="BV64" s="104"/>
      <c r="BW64" s="98"/>
      <c r="BX64" s="100"/>
      <c r="BY64" s="100"/>
      <c r="BZ64" s="100"/>
      <c r="CA64" s="279"/>
      <c r="CB64" s="98"/>
      <c r="CC64" s="100"/>
      <c r="CD64" s="100"/>
      <c r="CE64" s="100"/>
      <c r="CF64" s="279"/>
      <c r="CG64" s="98"/>
      <c r="CH64" s="100"/>
      <c r="CI64" s="100"/>
      <c r="CJ64" s="100"/>
      <c r="CK64" s="100"/>
      <c r="CL64" s="98"/>
      <c r="CM64" s="100"/>
      <c r="CN64" s="100"/>
      <c r="CO64" s="100"/>
      <c r="CP64" s="279"/>
      <c r="CQ64" s="98"/>
      <c r="CR64" s="100"/>
      <c r="CS64" s="100"/>
      <c r="CT64" s="100"/>
      <c r="CU64" s="279"/>
      <c r="CV64" s="98"/>
      <c r="CW64" s="100"/>
      <c r="CX64" s="100"/>
      <c r="CY64" s="100"/>
      <c r="CZ64" s="279"/>
      <c r="DA64" s="100"/>
      <c r="DB64" s="98"/>
      <c r="DC64" s="100"/>
      <c r="DD64" s="100"/>
      <c r="DE64" s="100"/>
      <c r="DF64" s="279"/>
      <c r="DG64" s="98"/>
      <c r="DH64" s="100"/>
      <c r="DI64" s="100"/>
      <c r="DJ64" s="100"/>
      <c r="DK64" s="279"/>
      <c r="DL64" s="98"/>
      <c r="DM64" s="100"/>
      <c r="DN64" s="100"/>
      <c r="DO64" s="100"/>
      <c r="DP64" s="279"/>
      <c r="DQ64" s="98"/>
      <c r="DR64" s="100"/>
      <c r="DS64" s="100"/>
      <c r="DT64" s="100"/>
      <c r="DU64" s="279"/>
      <c r="DV64" s="98"/>
      <c r="DW64" s="100"/>
      <c r="DX64" s="100"/>
      <c r="DY64" s="100"/>
      <c r="DZ64" s="279"/>
      <c r="EA64" s="98"/>
      <c r="EB64" s="100"/>
      <c r="EC64" s="100"/>
      <c r="ED64" s="100"/>
      <c r="EE64" s="279"/>
      <c r="EF64" s="98"/>
      <c r="EG64" s="100"/>
      <c r="EH64" s="100"/>
      <c r="EI64" s="100"/>
      <c r="EJ64" s="279"/>
      <c r="EK64" s="98"/>
      <c r="EL64" s="100"/>
      <c r="EM64" s="100"/>
      <c r="EN64" s="100"/>
      <c r="EO64" s="279"/>
      <c r="EP64" s="98"/>
      <c r="EQ64" s="100"/>
      <c r="ER64" s="100"/>
      <c r="ES64" s="100"/>
      <c r="ET64" s="279"/>
      <c r="EV64" s="98"/>
      <c r="EW64" s="100"/>
      <c r="EX64" s="100"/>
      <c r="EY64" s="100"/>
      <c r="EZ64" s="279"/>
      <c r="FB64" s="98"/>
      <c r="FC64" s="100"/>
      <c r="FD64" s="100"/>
      <c r="FE64" s="100"/>
      <c r="FF64" s="279"/>
      <c r="FH64" s="98"/>
      <c r="FI64" s="100"/>
      <c r="FJ64" s="100"/>
      <c r="FK64" s="100"/>
      <c r="FL64" s="279"/>
      <c r="FN64" s="98"/>
      <c r="FO64" s="100"/>
      <c r="FP64" s="100"/>
      <c r="FQ64" s="100"/>
      <c r="FR64" s="279"/>
      <c r="FT64" s="98"/>
      <c r="FU64" s="100"/>
      <c r="FV64" s="100"/>
      <c r="FW64" s="100"/>
      <c r="FX64" s="279"/>
      <c r="FZ64" s="98"/>
      <c r="GA64" s="100"/>
      <c r="GB64" s="100"/>
      <c r="GC64" s="100"/>
      <c r="GD64" s="279"/>
      <c r="GF64" s="98"/>
      <c r="GG64" s="100"/>
      <c r="GH64" s="100"/>
      <c r="GI64" s="100"/>
      <c r="GJ64" s="279"/>
      <c r="GL64" s="98"/>
      <c r="GM64" s="100"/>
      <c r="GN64" s="100"/>
      <c r="GO64" s="100"/>
      <c r="GP64" s="279"/>
      <c r="GR64" s="98"/>
      <c r="GS64" s="100"/>
      <c r="GT64" s="100"/>
      <c r="GU64" s="100"/>
      <c r="GV64" s="279"/>
      <c r="GX64" s="98"/>
      <c r="GY64" s="100"/>
      <c r="GZ64" s="100"/>
      <c r="HA64" s="100"/>
      <c r="HB64" s="280"/>
      <c r="HD64" s="98"/>
      <c r="HE64" s="100"/>
      <c r="HF64" s="100"/>
      <c r="HG64" s="100"/>
      <c r="HH64" s="280"/>
      <c r="HJ64" s="98"/>
      <c r="HK64" s="100"/>
      <c r="HL64" s="100"/>
      <c r="HM64" s="100"/>
      <c r="HN64" s="280"/>
      <c r="HP64" s="98"/>
      <c r="HQ64" s="100"/>
      <c r="HR64" s="100"/>
      <c r="HS64" s="100"/>
      <c r="HT64" s="280"/>
      <c r="HV64" s="98"/>
      <c r="HW64" s="100"/>
      <c r="HX64" s="100"/>
      <c r="HY64" s="100"/>
      <c r="HZ64" s="280"/>
      <c r="IB64" s="98"/>
      <c r="IC64" s="100"/>
      <c r="ID64" s="100"/>
      <c r="IE64" s="100"/>
      <c r="IF64" s="280"/>
      <c r="IH64" s="98"/>
      <c r="II64" s="100"/>
      <c r="IJ64" s="100"/>
      <c r="IK64" s="100"/>
      <c r="IL64" s="280"/>
      <c r="IN64" s="98"/>
      <c r="IO64" s="100"/>
      <c r="IP64" s="100"/>
      <c r="IQ64" s="100"/>
      <c r="IR64" s="280"/>
      <c r="IT64" s="98"/>
      <c r="IU64" s="100"/>
      <c r="IV64" s="100"/>
      <c r="IW64" s="100"/>
      <c r="IX64" s="280"/>
      <c r="IZ64" s="98"/>
      <c r="JA64" s="100"/>
      <c r="JB64" s="100"/>
      <c r="JC64" s="100"/>
      <c r="JD64" s="280"/>
      <c r="JF64" s="98"/>
      <c r="JG64" s="100"/>
      <c r="JH64" s="100"/>
      <c r="JI64" s="100"/>
      <c r="JJ64" s="280"/>
      <c r="JL64" s="98"/>
      <c r="JM64" s="100"/>
      <c r="JN64" s="100"/>
      <c r="JO64" s="100"/>
      <c r="JP64" s="280"/>
      <c r="JR64" s="98"/>
      <c r="JS64" s="100"/>
      <c r="JT64" s="100"/>
      <c r="JU64" s="100"/>
      <c r="JV64" s="280"/>
      <c r="JX64" s="98"/>
      <c r="JY64" s="100"/>
      <c r="JZ64" s="100"/>
      <c r="KA64" s="100"/>
      <c r="KB64" s="280"/>
      <c r="KD64" s="98"/>
      <c r="KE64" s="100"/>
      <c r="KF64" s="100"/>
      <c r="KG64" s="100"/>
      <c r="KH64" s="280"/>
      <c r="KJ64" s="98"/>
      <c r="KK64" s="100"/>
      <c r="KL64" s="100"/>
      <c r="KM64" s="100"/>
      <c r="KN64" s="280"/>
      <c r="KP64" s="98"/>
      <c r="KQ64" s="100"/>
      <c r="KR64" s="100"/>
      <c r="KS64" s="100"/>
      <c r="KT64" s="280"/>
      <c r="KV64" s="98"/>
      <c r="KW64" s="100"/>
      <c r="KX64" s="100"/>
      <c r="KY64" s="100"/>
      <c r="KZ64" s="280"/>
      <c r="LB64" s="98"/>
      <c r="LC64" s="100"/>
      <c r="LD64" s="100"/>
      <c r="LE64" s="100"/>
      <c r="LF64" s="280"/>
      <c r="LH64" s="98"/>
      <c r="LI64" s="100"/>
      <c r="LJ64" s="100"/>
      <c r="LK64" s="100"/>
      <c r="LL64" s="280"/>
      <c r="LN64" s="98"/>
      <c r="LO64" s="100"/>
      <c r="LP64" s="100"/>
      <c r="LQ64" s="100"/>
      <c r="LR64" s="280"/>
      <c r="LT64" s="98"/>
      <c r="LU64" s="100"/>
      <c r="LV64" s="100"/>
      <c r="LW64" s="100"/>
      <c r="LX64" s="280"/>
      <c r="LZ64" s="98"/>
      <c r="MA64" s="100"/>
      <c r="MB64" s="100"/>
      <c r="MC64" s="100"/>
      <c r="MD64" s="280"/>
      <c r="MF64" s="98"/>
      <c r="MG64" s="100"/>
      <c r="MH64" s="100"/>
      <c r="MI64" s="100"/>
      <c r="MJ64" s="280"/>
      <c r="ML64" s="98"/>
      <c r="MM64" s="100"/>
      <c r="MN64" s="100"/>
      <c r="MO64" s="100"/>
      <c r="MP64" s="280"/>
      <c r="MR64" s="98"/>
      <c r="MS64" s="100"/>
      <c r="MT64" s="100"/>
      <c r="MU64" s="100"/>
      <c r="MV64" s="280"/>
      <c r="MX64" s="98"/>
      <c r="MY64" s="100"/>
      <c r="MZ64" s="100"/>
      <c r="NA64" s="100"/>
      <c r="NB64" s="280"/>
      <c r="ND64" s="98"/>
      <c r="NE64" s="100"/>
      <c r="NF64" s="100"/>
      <c r="NG64" s="100"/>
      <c r="NH64" s="280"/>
      <c r="NJ64" s="98"/>
      <c r="NK64" s="100"/>
      <c r="NL64" s="100"/>
      <c r="NM64" s="100"/>
      <c r="NN64" s="280"/>
      <c r="NP64" s="98"/>
      <c r="NQ64" s="100"/>
      <c r="NR64" s="100"/>
      <c r="NS64" s="100"/>
      <c r="NT64" s="280"/>
      <c r="NV64" s="98"/>
      <c r="NW64" s="100"/>
      <c r="NX64" s="100"/>
      <c r="NY64" s="100"/>
      <c r="NZ64" s="280"/>
      <c r="OB64" s="98"/>
      <c r="OC64" s="100"/>
      <c r="OD64" s="100"/>
      <c r="OE64" s="100"/>
      <c r="OF64" s="280"/>
      <c r="OH64" s="98"/>
      <c r="OI64" s="100"/>
      <c r="OJ64" s="100"/>
      <c r="OK64" s="100"/>
      <c r="OL64" s="280"/>
      <c r="ON64" s="98"/>
      <c r="OO64" s="100"/>
      <c r="OP64" s="100"/>
      <c r="OQ64" s="100"/>
      <c r="OR64" s="280"/>
      <c r="OT64" s="98"/>
      <c r="OU64" s="100"/>
      <c r="OV64" s="100"/>
      <c r="OW64" s="100"/>
      <c r="OX64" s="280"/>
      <c r="OZ64" s="98"/>
      <c r="PA64" s="100"/>
      <c r="PB64" s="100"/>
      <c r="PC64" s="100"/>
      <c r="PD64" s="280"/>
      <c r="PF64" s="98"/>
      <c r="PG64" s="100"/>
      <c r="PH64" s="100"/>
      <c r="PI64" s="100"/>
      <c r="PJ64" s="280"/>
      <c r="PL64" s="98"/>
      <c r="PM64" s="100"/>
      <c r="PN64" s="100"/>
      <c r="PO64" s="100"/>
      <c r="PP64" s="280"/>
      <c r="PR64" s="98"/>
      <c r="PS64" s="100"/>
      <c r="PT64" s="100"/>
      <c r="PU64" s="100"/>
      <c r="PV64" s="280"/>
      <c r="PX64" s="98"/>
      <c r="PY64" s="100"/>
      <c r="PZ64" s="100"/>
      <c r="QA64" s="100"/>
      <c r="QB64" s="280"/>
      <c r="QD64" s="98"/>
      <c r="QE64" s="100"/>
      <c r="QF64" s="100"/>
      <c r="QG64" s="100"/>
      <c r="QH64" s="280"/>
      <c r="QJ64" s="98"/>
      <c r="QK64" s="100"/>
      <c r="QL64" s="100"/>
      <c r="QM64" s="100"/>
      <c r="QN64" s="280"/>
      <c r="QP64" s="98"/>
      <c r="QQ64" s="100"/>
      <c r="QR64" s="100"/>
      <c r="QS64" s="100"/>
      <c r="QT64" s="280"/>
      <c r="QV64" s="98"/>
      <c r="QW64" s="100"/>
      <c r="QX64" s="100"/>
      <c r="QY64" s="100"/>
      <c r="QZ64" s="280"/>
      <c r="RB64" s="98"/>
      <c r="RC64" s="100"/>
      <c r="RD64" s="100"/>
      <c r="RE64" s="100"/>
      <c r="RF64" s="280"/>
      <c r="RH64" s="98"/>
      <c r="RI64" s="100"/>
      <c r="RJ64" s="100"/>
      <c r="RK64" s="100"/>
      <c r="RL64" s="280"/>
      <c r="RN64" s="98"/>
      <c r="RO64" s="100"/>
      <c r="RP64" s="100"/>
      <c r="RQ64" s="100"/>
      <c r="RR64" s="280"/>
      <c r="RT64" s="98"/>
      <c r="RU64" s="100"/>
      <c r="RV64" s="100"/>
      <c r="RW64" s="100"/>
      <c r="RX64" s="280"/>
      <c r="RZ64" s="98"/>
      <c r="SA64" s="100"/>
      <c r="SB64" s="100"/>
      <c r="SC64" s="100"/>
      <c r="SD64" s="280"/>
      <c r="SF64" s="98"/>
      <c r="SG64" s="100"/>
      <c r="SH64" s="100"/>
      <c r="SI64" s="100"/>
      <c r="SJ64" s="280"/>
      <c r="SL64" s="98"/>
      <c r="SM64" s="100"/>
      <c r="SN64" s="100"/>
      <c r="SO64" s="100"/>
      <c r="SP64" s="280"/>
      <c r="SR64" s="98"/>
      <c r="SS64" s="100"/>
      <c r="ST64" s="100"/>
      <c r="SU64" s="100"/>
      <c r="SV64" s="280"/>
      <c r="SX64" s="98"/>
      <c r="SY64" s="100"/>
      <c r="SZ64" s="100"/>
      <c r="TA64" s="100"/>
      <c r="TB64" s="280"/>
      <c r="TD64" s="98"/>
      <c r="TE64" s="100"/>
      <c r="TF64" s="100"/>
      <c r="TG64" s="100"/>
      <c r="TH64" s="280"/>
      <c r="TJ64" s="98"/>
      <c r="TK64" s="100"/>
      <c r="TL64" s="100"/>
      <c r="TM64" s="100"/>
      <c r="TN64" s="280"/>
      <c r="TP64" s="98"/>
      <c r="TQ64" s="100"/>
      <c r="TR64" s="100"/>
      <c r="TS64" s="100"/>
      <c r="TT64" s="280"/>
      <c r="TV64" s="98"/>
      <c r="TW64" s="100"/>
      <c r="TX64" s="100"/>
      <c r="TY64" s="100"/>
      <c r="TZ64" s="280"/>
      <c r="UB64" s="98"/>
      <c r="UC64" s="100"/>
      <c r="UD64" s="100"/>
      <c r="UE64" s="100"/>
      <c r="UF64" s="280"/>
    </row>
    <row r="65" spans="1:552" s="74" customFormat="1" ht="27" customHeight="1" x14ac:dyDescent="0.25">
      <c r="A65" s="193"/>
      <c r="B65" s="281" t="s">
        <v>0</v>
      </c>
      <c r="C65" s="282" t="s">
        <v>48</v>
      </c>
      <c r="D65" s="283"/>
      <c r="E65" s="284"/>
      <c r="F65" s="284"/>
      <c r="G65" s="285"/>
      <c r="H65" s="286"/>
      <c r="I65" s="287"/>
      <c r="J65" s="204"/>
      <c r="K65" s="204"/>
      <c r="L65" s="204"/>
      <c r="M65" s="204"/>
      <c r="N65" s="203"/>
      <c r="O65" s="204"/>
      <c r="P65" s="204"/>
      <c r="Q65" s="204"/>
      <c r="R65" s="288"/>
      <c r="S65" s="203"/>
      <c r="T65" s="204"/>
      <c r="U65" s="204"/>
      <c r="V65" s="208"/>
      <c r="W65" s="288"/>
      <c r="X65" s="203"/>
      <c r="Y65" s="204"/>
      <c r="Z65" s="204"/>
      <c r="AA65" s="206"/>
      <c r="AB65" s="288"/>
      <c r="AC65" s="203"/>
      <c r="AD65" s="204"/>
      <c r="AE65" s="204"/>
      <c r="AF65" s="206"/>
      <c r="AG65" s="288"/>
      <c r="AH65" s="207"/>
      <c r="AI65" s="204"/>
      <c r="AJ65" s="204"/>
      <c r="AK65" s="208"/>
      <c r="AL65" s="288"/>
      <c r="AM65" s="203"/>
      <c r="AN65" s="204"/>
      <c r="AO65" s="204"/>
      <c r="AP65" s="209"/>
      <c r="AQ65" s="206"/>
      <c r="AR65" s="210"/>
      <c r="AS65" s="203"/>
      <c r="AT65" s="204"/>
      <c r="AU65" s="204"/>
      <c r="AV65" s="204"/>
      <c r="AW65" s="208"/>
      <c r="AX65" s="203"/>
      <c r="AY65" s="204"/>
      <c r="AZ65" s="204"/>
      <c r="BA65" s="204"/>
      <c r="BB65" s="208"/>
      <c r="BC65" s="203"/>
      <c r="BD65" s="212"/>
      <c r="BE65" s="204"/>
      <c r="BF65" s="213"/>
      <c r="BG65" s="208"/>
      <c r="BH65" s="69"/>
      <c r="BI65" s="70"/>
      <c r="BJ65" s="70"/>
      <c r="BK65" s="70"/>
      <c r="BL65" s="71"/>
      <c r="BM65" s="69"/>
      <c r="BN65" s="256"/>
      <c r="BO65" s="70"/>
      <c r="BP65" s="214"/>
      <c r="BQ65" s="215"/>
      <c r="BR65" s="69"/>
      <c r="BS65" s="256"/>
      <c r="BT65" s="70"/>
      <c r="BU65" s="214"/>
      <c r="BV65" s="215"/>
      <c r="BW65" s="69"/>
      <c r="BX65" s="70"/>
      <c r="BY65" s="70"/>
      <c r="BZ65" s="70"/>
      <c r="CA65" s="71"/>
      <c r="CB65" s="69"/>
      <c r="CC65" s="70"/>
      <c r="CD65" s="70"/>
      <c r="CE65" s="70"/>
      <c r="CF65" s="71"/>
      <c r="CG65" s="69"/>
      <c r="CH65" s="70"/>
      <c r="CI65" s="70"/>
      <c r="CJ65" s="70"/>
      <c r="CK65" s="70"/>
      <c r="CL65" s="69"/>
      <c r="CM65" s="70"/>
      <c r="CN65" s="70"/>
      <c r="CO65" s="70"/>
      <c r="CP65" s="71"/>
      <c r="CQ65" s="69"/>
      <c r="CR65" s="70"/>
      <c r="CS65" s="70"/>
      <c r="CT65" s="70"/>
      <c r="CU65" s="71"/>
      <c r="CV65" s="69"/>
      <c r="CW65" s="70"/>
      <c r="CX65" s="70"/>
      <c r="CY65" s="70"/>
      <c r="CZ65" s="71"/>
      <c r="DA65" s="70"/>
      <c r="DB65" s="69"/>
      <c r="DC65" s="70"/>
      <c r="DD65" s="70"/>
      <c r="DE65" s="70"/>
      <c r="DF65" s="71"/>
      <c r="DG65" s="69"/>
      <c r="DH65" s="70"/>
      <c r="DI65" s="70"/>
      <c r="DJ65" s="70"/>
      <c r="DK65" s="71"/>
      <c r="DL65" s="69"/>
      <c r="DM65" s="70"/>
      <c r="DN65" s="70"/>
      <c r="DO65" s="70"/>
      <c r="DP65" s="71"/>
      <c r="DQ65" s="69"/>
      <c r="DR65" s="70"/>
      <c r="DS65" s="70"/>
      <c r="DT65" s="70"/>
      <c r="DU65" s="71"/>
      <c r="DV65" s="69"/>
      <c r="DW65" s="70"/>
      <c r="DX65" s="70"/>
      <c r="DY65" s="70"/>
      <c r="DZ65" s="71"/>
      <c r="EA65" s="69"/>
      <c r="EB65" s="70"/>
      <c r="EC65" s="70"/>
      <c r="ED65" s="70"/>
      <c r="EE65" s="71"/>
      <c r="EF65" s="69"/>
      <c r="EG65" s="70"/>
      <c r="EH65" s="70"/>
      <c r="EI65" s="70"/>
      <c r="EJ65" s="71"/>
      <c r="EK65" s="69"/>
      <c r="EL65" s="70"/>
      <c r="EM65" s="70"/>
      <c r="EN65" s="70"/>
      <c r="EO65" s="71"/>
      <c r="EP65" s="69"/>
      <c r="EQ65" s="70"/>
      <c r="ER65" s="70"/>
      <c r="ES65" s="70"/>
      <c r="ET65" s="71"/>
      <c r="EV65" s="69"/>
      <c r="EW65" s="70"/>
      <c r="EX65" s="70"/>
      <c r="EY65" s="70"/>
      <c r="EZ65" s="71"/>
      <c r="FB65" s="69"/>
      <c r="FC65" s="70"/>
      <c r="FD65" s="70"/>
      <c r="FE65" s="70"/>
      <c r="FF65" s="71"/>
      <c r="FH65" s="69"/>
      <c r="FI65" s="70"/>
      <c r="FJ65" s="70"/>
      <c r="FK65" s="70"/>
      <c r="FL65" s="71"/>
      <c r="FN65" s="69"/>
      <c r="FO65" s="70"/>
      <c r="FP65" s="70"/>
      <c r="FQ65" s="70"/>
      <c r="FR65" s="71"/>
      <c r="FT65" s="69"/>
      <c r="FU65" s="70"/>
      <c r="FV65" s="70"/>
      <c r="FW65" s="70"/>
      <c r="FX65" s="71"/>
      <c r="FZ65" s="69"/>
      <c r="GA65" s="70"/>
      <c r="GB65" s="70"/>
      <c r="GC65" s="70"/>
      <c r="GD65" s="71"/>
      <c r="GF65" s="69"/>
      <c r="GG65" s="70"/>
      <c r="GH65" s="70"/>
      <c r="GI65" s="70"/>
      <c r="GJ65" s="71"/>
      <c r="GL65" s="69"/>
      <c r="GM65" s="70"/>
      <c r="GN65" s="70"/>
      <c r="GO65" s="70"/>
      <c r="GP65" s="71"/>
      <c r="GR65" s="69"/>
      <c r="GS65" s="70"/>
      <c r="GT65" s="70"/>
      <c r="GU65" s="70"/>
      <c r="GV65" s="71"/>
      <c r="GX65" s="69"/>
      <c r="GY65" s="70"/>
      <c r="GZ65" s="70"/>
      <c r="HA65" s="70"/>
      <c r="HB65" s="75"/>
      <c r="HD65" s="69"/>
      <c r="HE65" s="70"/>
      <c r="HF65" s="70"/>
      <c r="HG65" s="70"/>
      <c r="HH65" s="75"/>
      <c r="HJ65" s="69"/>
      <c r="HK65" s="70"/>
      <c r="HL65" s="70"/>
      <c r="HM65" s="70"/>
      <c r="HN65" s="75"/>
      <c r="HP65" s="69"/>
      <c r="HQ65" s="70"/>
      <c r="HR65" s="70"/>
      <c r="HS65" s="70"/>
      <c r="HT65" s="75"/>
      <c r="HV65" s="69"/>
      <c r="HW65" s="70"/>
      <c r="HX65" s="70"/>
      <c r="HY65" s="70"/>
      <c r="HZ65" s="75"/>
      <c r="IB65" s="69"/>
      <c r="IC65" s="70"/>
      <c r="ID65" s="70"/>
      <c r="IE65" s="70"/>
      <c r="IF65" s="75"/>
      <c r="IH65" s="69"/>
      <c r="II65" s="70"/>
      <c r="IJ65" s="70"/>
      <c r="IK65" s="70"/>
      <c r="IL65" s="75"/>
      <c r="IN65" s="69"/>
      <c r="IO65" s="70"/>
      <c r="IP65" s="70"/>
      <c r="IQ65" s="70"/>
      <c r="IR65" s="75"/>
      <c r="IT65" s="69"/>
      <c r="IU65" s="70"/>
      <c r="IV65" s="70"/>
      <c r="IW65" s="70"/>
      <c r="IX65" s="75"/>
      <c r="IZ65" s="69"/>
      <c r="JA65" s="70"/>
      <c r="JB65" s="70"/>
      <c r="JC65" s="70"/>
      <c r="JD65" s="75"/>
      <c r="JF65" s="69"/>
      <c r="JG65" s="70"/>
      <c r="JH65" s="70"/>
      <c r="JI65" s="70"/>
      <c r="JJ65" s="75"/>
      <c r="JL65" s="69"/>
      <c r="JM65" s="70"/>
      <c r="JN65" s="70"/>
      <c r="JO65" s="70"/>
      <c r="JP65" s="75"/>
      <c r="JR65" s="69"/>
      <c r="JS65" s="70"/>
      <c r="JT65" s="70"/>
      <c r="JU65" s="70"/>
      <c r="JV65" s="75"/>
      <c r="JX65" s="69"/>
      <c r="JY65" s="70"/>
      <c r="JZ65" s="70"/>
      <c r="KA65" s="70"/>
      <c r="KB65" s="75"/>
      <c r="KD65" s="69"/>
      <c r="KE65" s="70"/>
      <c r="KF65" s="70"/>
      <c r="KG65" s="70"/>
      <c r="KH65" s="75"/>
      <c r="KJ65" s="69"/>
      <c r="KK65" s="70"/>
      <c r="KL65" s="70"/>
      <c r="KM65" s="70"/>
      <c r="KN65" s="75"/>
      <c r="KP65" s="69"/>
      <c r="KQ65" s="70"/>
      <c r="KR65" s="70"/>
      <c r="KS65" s="70"/>
      <c r="KT65" s="75"/>
      <c r="KV65" s="69"/>
      <c r="KW65" s="70"/>
      <c r="KX65" s="70"/>
      <c r="KY65" s="70"/>
      <c r="KZ65" s="75"/>
      <c r="LB65" s="69"/>
      <c r="LC65" s="70"/>
      <c r="LD65" s="70"/>
      <c r="LE65" s="70"/>
      <c r="LF65" s="75"/>
      <c r="LH65" s="69"/>
      <c r="LI65" s="70"/>
      <c r="LJ65" s="70"/>
      <c r="LK65" s="70"/>
      <c r="LL65" s="75"/>
      <c r="LN65" s="69"/>
      <c r="LO65" s="70"/>
      <c r="LP65" s="70"/>
      <c r="LQ65" s="70"/>
      <c r="LR65" s="75"/>
      <c r="LT65" s="69"/>
      <c r="LU65" s="70"/>
      <c r="LV65" s="70"/>
      <c r="LW65" s="70"/>
      <c r="LX65" s="75"/>
      <c r="LZ65" s="69"/>
      <c r="MA65" s="70"/>
      <c r="MB65" s="70"/>
      <c r="MC65" s="70"/>
      <c r="MD65" s="75"/>
      <c r="MF65" s="69"/>
      <c r="MG65" s="70"/>
      <c r="MH65" s="70"/>
      <c r="MI65" s="70"/>
      <c r="MJ65" s="75"/>
      <c r="ML65" s="69"/>
      <c r="MM65" s="70"/>
      <c r="MN65" s="70"/>
      <c r="MO65" s="70"/>
      <c r="MP65" s="75"/>
      <c r="MR65" s="69"/>
      <c r="MS65" s="70"/>
      <c r="MT65" s="70"/>
      <c r="MU65" s="70"/>
      <c r="MV65" s="75"/>
      <c r="MX65" s="69"/>
      <c r="MY65" s="70"/>
      <c r="MZ65" s="70"/>
      <c r="NA65" s="70"/>
      <c r="NB65" s="75"/>
      <c r="ND65" s="69"/>
      <c r="NE65" s="70"/>
      <c r="NF65" s="70"/>
      <c r="NG65" s="70"/>
      <c r="NH65" s="75"/>
      <c r="NJ65" s="69"/>
      <c r="NK65" s="70"/>
      <c r="NL65" s="70"/>
      <c r="NM65" s="70"/>
      <c r="NN65" s="75"/>
      <c r="NP65" s="69"/>
      <c r="NQ65" s="70"/>
      <c r="NR65" s="70"/>
      <c r="NS65" s="70"/>
      <c r="NT65" s="75"/>
      <c r="NV65" s="69"/>
      <c r="NW65" s="70"/>
      <c r="NX65" s="70"/>
      <c r="NY65" s="70"/>
      <c r="NZ65" s="75"/>
      <c r="OB65" s="69"/>
      <c r="OC65" s="70"/>
      <c r="OD65" s="70"/>
      <c r="OE65" s="70"/>
      <c r="OF65" s="75"/>
      <c r="OH65" s="69"/>
      <c r="OI65" s="70"/>
      <c r="OJ65" s="70"/>
      <c r="OK65" s="70"/>
      <c r="OL65" s="75"/>
      <c r="ON65" s="69"/>
      <c r="OO65" s="70"/>
      <c r="OP65" s="70"/>
      <c r="OQ65" s="70"/>
      <c r="OR65" s="75"/>
      <c r="OT65" s="69"/>
      <c r="OU65" s="70"/>
      <c r="OV65" s="70"/>
      <c r="OW65" s="70"/>
      <c r="OX65" s="75"/>
      <c r="OZ65" s="69"/>
      <c r="PA65" s="70"/>
      <c r="PB65" s="70"/>
      <c r="PC65" s="70"/>
      <c r="PD65" s="75"/>
      <c r="PF65" s="69"/>
      <c r="PG65" s="70"/>
      <c r="PH65" s="70"/>
      <c r="PI65" s="70"/>
      <c r="PJ65" s="75"/>
      <c r="PL65" s="69"/>
      <c r="PM65" s="70"/>
      <c r="PN65" s="70"/>
      <c r="PO65" s="70"/>
      <c r="PP65" s="75"/>
      <c r="PR65" s="69"/>
      <c r="PS65" s="70"/>
      <c r="PT65" s="70"/>
      <c r="PU65" s="70"/>
      <c r="PV65" s="75"/>
      <c r="PX65" s="69"/>
      <c r="PY65" s="70"/>
      <c r="PZ65" s="70"/>
      <c r="QA65" s="70"/>
      <c r="QB65" s="75"/>
      <c r="QD65" s="69"/>
      <c r="QE65" s="70"/>
      <c r="QF65" s="70"/>
      <c r="QG65" s="70"/>
      <c r="QH65" s="75"/>
      <c r="QJ65" s="69"/>
      <c r="QK65" s="70"/>
      <c r="QL65" s="70"/>
      <c r="QM65" s="70"/>
      <c r="QN65" s="75"/>
      <c r="QP65" s="69"/>
      <c r="QQ65" s="70"/>
      <c r="QR65" s="70"/>
      <c r="QS65" s="70"/>
      <c r="QT65" s="75"/>
      <c r="QV65" s="69"/>
      <c r="QW65" s="70"/>
      <c r="QX65" s="70"/>
      <c r="QY65" s="70"/>
      <c r="QZ65" s="75"/>
      <c r="RB65" s="69"/>
      <c r="RC65" s="70"/>
      <c r="RD65" s="70"/>
      <c r="RE65" s="70"/>
      <c r="RF65" s="75"/>
      <c r="RH65" s="69"/>
      <c r="RI65" s="70"/>
      <c r="RJ65" s="70"/>
      <c r="RK65" s="70"/>
      <c r="RL65" s="75"/>
      <c r="RN65" s="69"/>
      <c r="RO65" s="70"/>
      <c r="RP65" s="70"/>
      <c r="RQ65" s="70"/>
      <c r="RR65" s="75"/>
      <c r="RT65" s="69"/>
      <c r="RU65" s="70"/>
      <c r="RV65" s="70"/>
      <c r="RW65" s="70"/>
      <c r="RX65" s="75"/>
      <c r="RZ65" s="69"/>
      <c r="SA65" s="70"/>
      <c r="SB65" s="70"/>
      <c r="SC65" s="70"/>
      <c r="SD65" s="75"/>
      <c r="SF65" s="69"/>
      <c r="SG65" s="70"/>
      <c r="SH65" s="70"/>
      <c r="SI65" s="70"/>
      <c r="SJ65" s="75"/>
      <c r="SL65" s="69"/>
      <c r="SM65" s="70"/>
      <c r="SN65" s="70"/>
      <c r="SO65" s="70"/>
      <c r="SP65" s="75"/>
      <c r="SR65" s="69"/>
      <c r="SS65" s="70"/>
      <c r="ST65" s="70"/>
      <c r="SU65" s="70"/>
      <c r="SV65" s="75"/>
      <c r="SX65" s="69"/>
      <c r="SY65" s="70"/>
      <c r="SZ65" s="70"/>
      <c r="TA65" s="70"/>
      <c r="TB65" s="75"/>
      <c r="TD65" s="69"/>
      <c r="TE65" s="70"/>
      <c r="TF65" s="70"/>
      <c r="TG65" s="70"/>
      <c r="TH65" s="75"/>
      <c r="TJ65" s="69"/>
      <c r="TK65" s="70"/>
      <c r="TL65" s="70"/>
      <c r="TM65" s="70"/>
      <c r="TN65" s="75"/>
      <c r="TP65" s="69"/>
      <c r="TQ65" s="70"/>
      <c r="TR65" s="70"/>
      <c r="TS65" s="70"/>
      <c r="TT65" s="75"/>
      <c r="TV65" s="69"/>
      <c r="TW65" s="70"/>
      <c r="TX65" s="70"/>
      <c r="TY65" s="70"/>
      <c r="TZ65" s="75"/>
      <c r="UB65" s="69"/>
      <c r="UC65" s="70"/>
      <c r="UD65" s="70"/>
      <c r="UE65" s="70"/>
      <c r="UF65" s="75"/>
    </row>
    <row r="66" spans="1:552" x14ac:dyDescent="0.25">
      <c r="A66" s="76" t="s">
        <v>254</v>
      </c>
      <c r="B66" s="77" t="s">
        <v>1</v>
      </c>
      <c r="C66" s="258" t="s">
        <v>49</v>
      </c>
      <c r="D66" s="289" t="s">
        <v>35</v>
      </c>
      <c r="E66" s="88">
        <v>26778874</v>
      </c>
      <c r="F66" s="94">
        <v>3</v>
      </c>
      <c r="G66" s="91">
        <v>3.25</v>
      </c>
      <c r="H66" s="88">
        <f>E66</f>
        <v>26778874</v>
      </c>
      <c r="I66" s="80" t="s">
        <v>35</v>
      </c>
      <c r="J66" s="217">
        <v>27699465</v>
      </c>
      <c r="K66" s="218">
        <v>3</v>
      </c>
      <c r="L66" s="219">
        <v>4.8099999999999996</v>
      </c>
      <c r="M66" s="217">
        <f>J66</f>
        <v>27699465</v>
      </c>
      <c r="N66" s="89" t="s">
        <v>35</v>
      </c>
      <c r="O66" s="88">
        <v>28064143</v>
      </c>
      <c r="P66" s="94">
        <v>3</v>
      </c>
      <c r="Q66" s="88">
        <f>O66</f>
        <v>28064143</v>
      </c>
      <c r="R66" s="290"/>
      <c r="S66" s="89" t="s">
        <v>35</v>
      </c>
      <c r="T66" s="88">
        <v>30265146</v>
      </c>
      <c r="U66" s="94">
        <v>4</v>
      </c>
      <c r="V66" s="88">
        <f>T66</f>
        <v>30265146</v>
      </c>
      <c r="W66" s="290"/>
      <c r="X66" s="89" t="s">
        <v>35</v>
      </c>
      <c r="Y66" s="88">
        <v>30446494</v>
      </c>
      <c r="Z66" s="94">
        <v>4</v>
      </c>
      <c r="AA66" s="88">
        <f>Y66</f>
        <v>30446494</v>
      </c>
      <c r="AB66" s="290"/>
      <c r="AC66" s="89" t="s">
        <v>35</v>
      </c>
      <c r="AD66" s="88">
        <v>30537382</v>
      </c>
      <c r="AE66" s="88">
        <v>3</v>
      </c>
      <c r="AF66" s="88">
        <f>AD66</f>
        <v>30537382</v>
      </c>
      <c r="AG66" s="290"/>
      <c r="AH66" s="90" t="s">
        <v>35</v>
      </c>
      <c r="AI66" s="88">
        <v>30579846</v>
      </c>
      <c r="AJ66" s="94">
        <v>3</v>
      </c>
      <c r="AK66" s="88">
        <f>AI66</f>
        <v>30579846</v>
      </c>
      <c r="AL66" s="290"/>
      <c r="AM66" s="89" t="s">
        <v>35</v>
      </c>
      <c r="AN66" s="88">
        <v>30658773</v>
      </c>
      <c r="AO66" s="94">
        <v>3</v>
      </c>
      <c r="AP66" s="264">
        <v>5.65</v>
      </c>
      <c r="AQ66" s="88">
        <f>AN66</f>
        <v>30658773</v>
      </c>
      <c r="AR66" s="88"/>
      <c r="AS66" s="89" t="s">
        <v>35</v>
      </c>
      <c r="AT66" s="88">
        <v>30731638</v>
      </c>
      <c r="AU66" s="94">
        <v>3</v>
      </c>
      <c r="AV66" s="221">
        <v>2.79</v>
      </c>
      <c r="AW66" s="93">
        <f>AT66</f>
        <v>30731638</v>
      </c>
      <c r="AX66" s="89" t="s">
        <v>35</v>
      </c>
      <c r="AY66" s="88">
        <v>30832173</v>
      </c>
      <c r="AZ66" s="88">
        <v>3</v>
      </c>
      <c r="BA66" s="94">
        <v>4.0599999999999996</v>
      </c>
      <c r="BB66" s="93">
        <f>AY66</f>
        <v>30832173</v>
      </c>
      <c r="BC66" s="291" t="s">
        <v>35</v>
      </c>
      <c r="BD66" s="88">
        <v>30900122.239999998</v>
      </c>
      <c r="BE66" s="94">
        <v>3</v>
      </c>
      <c r="BF66" s="113">
        <v>2.59</v>
      </c>
      <c r="BG66" s="97">
        <f>BD66</f>
        <v>30900122.239999998</v>
      </c>
      <c r="BH66" s="98" t="s">
        <v>35</v>
      </c>
      <c r="BI66" s="99">
        <v>30960054.039999999</v>
      </c>
      <c r="BJ66" s="100">
        <v>3</v>
      </c>
      <c r="BK66" s="100">
        <v>2.33</v>
      </c>
      <c r="BL66" s="101">
        <f>BI66</f>
        <v>30960054.039999999</v>
      </c>
      <c r="BM66" s="102" t="s">
        <v>35</v>
      </c>
      <c r="BN66" s="99">
        <v>31015751</v>
      </c>
      <c r="BO66" s="99">
        <v>3</v>
      </c>
      <c r="BP66" s="106">
        <v>2.09</v>
      </c>
      <c r="BQ66" s="104">
        <f>BN66</f>
        <v>31015751</v>
      </c>
      <c r="BR66" s="98" t="s">
        <v>35</v>
      </c>
      <c r="BS66" s="105">
        <v>31079028</v>
      </c>
      <c r="BT66" s="105">
        <v>3</v>
      </c>
      <c r="BU66" s="106">
        <v>2.4500000000000002</v>
      </c>
      <c r="BV66" s="104">
        <f>BS66</f>
        <v>31079028</v>
      </c>
      <c r="BW66" s="98" t="s">
        <v>35</v>
      </c>
      <c r="BX66" s="105">
        <v>31139316</v>
      </c>
      <c r="BY66" s="105">
        <v>3</v>
      </c>
      <c r="BZ66" s="106">
        <v>2.2599999999999998</v>
      </c>
      <c r="CA66" s="104">
        <f>BX66</f>
        <v>31139316</v>
      </c>
      <c r="CB66" s="98" t="s">
        <v>35</v>
      </c>
      <c r="CC66" s="105">
        <v>31211543</v>
      </c>
      <c r="CD66" s="105">
        <v>3</v>
      </c>
      <c r="CE66" s="106">
        <v>2.71</v>
      </c>
      <c r="CF66" s="104">
        <f>CC66</f>
        <v>31211543</v>
      </c>
      <c r="CG66" s="98" t="s">
        <v>35</v>
      </c>
      <c r="CH66" s="105">
        <v>11795344</v>
      </c>
      <c r="CI66" s="105">
        <v>3</v>
      </c>
      <c r="CJ66" s="106">
        <v>4.42</v>
      </c>
      <c r="CK66" s="105">
        <f>CH66</f>
        <v>11795344</v>
      </c>
      <c r="CL66" s="98" t="s">
        <v>35</v>
      </c>
      <c r="CM66" s="105">
        <v>31315006</v>
      </c>
      <c r="CN66" s="105">
        <v>3</v>
      </c>
      <c r="CO66" s="106">
        <v>1.32</v>
      </c>
      <c r="CP66" s="104">
        <f>CM66</f>
        <v>31315006</v>
      </c>
      <c r="CQ66" s="98" t="s">
        <v>35</v>
      </c>
      <c r="CR66" s="105">
        <v>31374596</v>
      </c>
      <c r="CS66" s="105">
        <v>3</v>
      </c>
      <c r="CT66" s="106">
        <v>2.2799999999999998</v>
      </c>
      <c r="CU66" s="104">
        <f>CR66</f>
        <v>31374596</v>
      </c>
      <c r="CV66" s="1" t="s">
        <v>35</v>
      </c>
      <c r="CW66" s="107">
        <v>31425905.809999999</v>
      </c>
      <c r="CX66" s="1">
        <v>3</v>
      </c>
      <c r="CY66" s="1">
        <v>2.08</v>
      </c>
      <c r="CZ66" s="104">
        <f>CW66</f>
        <v>31425905.809999999</v>
      </c>
      <c r="DA66" s="105"/>
      <c r="DB66" s="1" t="s">
        <v>35</v>
      </c>
      <c r="DC66" s="107">
        <v>31488005</v>
      </c>
      <c r="DD66" s="1">
        <v>3</v>
      </c>
      <c r="DE66" s="1">
        <v>2.2999999999999998</v>
      </c>
      <c r="DF66" s="104">
        <f>DC66</f>
        <v>31488005</v>
      </c>
      <c r="DG66" s="1" t="s">
        <v>35</v>
      </c>
      <c r="DH66" s="107">
        <v>31539178</v>
      </c>
      <c r="DI66" s="1">
        <v>3</v>
      </c>
      <c r="DJ66" s="1">
        <v>2.0099999999999998</v>
      </c>
      <c r="DK66" s="104">
        <f>DH66</f>
        <v>31539178</v>
      </c>
      <c r="DL66" s="1" t="s">
        <v>35</v>
      </c>
      <c r="DM66" s="107">
        <v>31598474</v>
      </c>
      <c r="DN66" s="1">
        <v>3</v>
      </c>
      <c r="DO66" s="228">
        <v>2.2000000000000002</v>
      </c>
      <c r="DP66" s="104">
        <f>DM66</f>
        <v>31598474</v>
      </c>
      <c r="DQ66" s="1" t="s">
        <v>35</v>
      </c>
      <c r="DR66" s="107">
        <v>31654004</v>
      </c>
      <c r="DS66" s="1">
        <v>3</v>
      </c>
      <c r="DT66" s="228">
        <v>2.11</v>
      </c>
      <c r="DU66" s="104">
        <f>DR66</f>
        <v>31654004</v>
      </c>
      <c r="DV66" s="1" t="s">
        <v>35</v>
      </c>
      <c r="DW66" s="107">
        <v>31712181</v>
      </c>
      <c r="DX66" s="1">
        <v>3</v>
      </c>
      <c r="DY66" s="228">
        <v>2.14</v>
      </c>
      <c r="DZ66" s="104">
        <f>DW66</f>
        <v>31712181</v>
      </c>
      <c r="EA66" s="1" t="s">
        <v>35</v>
      </c>
      <c r="EB66" s="107">
        <v>31767061</v>
      </c>
      <c r="EC66" s="1">
        <v>3</v>
      </c>
      <c r="ED66" s="228">
        <v>2.08</v>
      </c>
      <c r="EE66" s="104">
        <f>EB66</f>
        <v>31767061</v>
      </c>
      <c r="EF66" s="1" t="s">
        <v>36</v>
      </c>
      <c r="EG66" s="107">
        <v>31828825</v>
      </c>
      <c r="EH66" s="1">
        <v>3</v>
      </c>
      <c r="EI66" s="228">
        <v>2.19</v>
      </c>
      <c r="EJ66" s="104">
        <f>EG66</f>
        <v>31828825</v>
      </c>
      <c r="EK66" s="1" t="s">
        <v>36</v>
      </c>
      <c r="EL66" s="107">
        <v>31891401</v>
      </c>
      <c r="EM66" s="1">
        <v>3</v>
      </c>
      <c r="EN66" s="228">
        <v>2.2999999999999998</v>
      </c>
      <c r="EO66" s="104">
        <f>EL66</f>
        <v>31891401</v>
      </c>
      <c r="EP66" s="1" t="s">
        <v>36</v>
      </c>
      <c r="EQ66" s="107">
        <v>31943509</v>
      </c>
      <c r="ER66" s="1">
        <v>3</v>
      </c>
      <c r="ES66" s="228">
        <v>1.96</v>
      </c>
      <c r="ET66" s="104">
        <f>EQ66</f>
        <v>31943509</v>
      </c>
      <c r="EV66" s="98" t="s">
        <v>36</v>
      </c>
      <c r="EW66" s="105">
        <v>31987573</v>
      </c>
      <c r="EX66" s="100">
        <v>3</v>
      </c>
      <c r="EY66" s="229">
        <v>1.59</v>
      </c>
      <c r="EZ66" s="104">
        <f>EW66</f>
        <v>31987573</v>
      </c>
      <c r="FB66" s="98" t="s">
        <v>36</v>
      </c>
      <c r="FC66" s="105">
        <v>32044582</v>
      </c>
      <c r="FD66" s="100">
        <v>3</v>
      </c>
      <c r="FE66" s="229">
        <v>2.14</v>
      </c>
      <c r="FF66" s="104">
        <f>FC66</f>
        <v>32044582</v>
      </c>
      <c r="FH66" s="98" t="s">
        <v>36</v>
      </c>
      <c r="FI66" s="105">
        <v>32098407</v>
      </c>
      <c r="FJ66" s="100">
        <v>3</v>
      </c>
      <c r="FK66" s="229">
        <v>1.96</v>
      </c>
      <c r="FL66" s="104">
        <f>FI66</f>
        <v>32098407</v>
      </c>
      <c r="FN66" s="98" t="s">
        <v>36</v>
      </c>
      <c r="FO66" s="105">
        <v>32180156</v>
      </c>
      <c r="FP66" s="100">
        <v>3</v>
      </c>
      <c r="FQ66" s="229">
        <v>3</v>
      </c>
      <c r="FR66" s="104">
        <f>FO66</f>
        <v>32180156</v>
      </c>
      <c r="FT66" s="98" t="s">
        <v>36</v>
      </c>
      <c r="FU66" s="105">
        <v>32368722</v>
      </c>
      <c r="FV66" s="100">
        <v>3</v>
      </c>
      <c r="FW66" s="229">
        <v>7.17</v>
      </c>
      <c r="FX66" s="104">
        <f>FU66</f>
        <v>32368722</v>
      </c>
      <c r="FZ66" s="98" t="s">
        <v>36</v>
      </c>
      <c r="GA66" s="105">
        <v>32415788</v>
      </c>
      <c r="GB66" s="100">
        <v>3</v>
      </c>
      <c r="GC66" s="229">
        <v>1.68</v>
      </c>
      <c r="GD66" s="104">
        <f>GA66</f>
        <v>32415788</v>
      </c>
      <c r="GF66" s="98" t="s">
        <v>36</v>
      </c>
      <c r="GG66" s="105">
        <v>32463455</v>
      </c>
      <c r="GH66" s="100">
        <v>3</v>
      </c>
      <c r="GI66" s="229">
        <v>1.76</v>
      </c>
      <c r="GJ66" s="104">
        <f>GG66</f>
        <v>32463455</v>
      </c>
      <c r="GL66" s="98" t="s">
        <v>36</v>
      </c>
      <c r="GM66" s="105">
        <v>32502093</v>
      </c>
      <c r="GN66" s="100">
        <v>3</v>
      </c>
      <c r="GO66" s="229">
        <v>1.37</v>
      </c>
      <c r="GP66" s="104">
        <f>GM66</f>
        <v>32502093</v>
      </c>
      <c r="GR66" s="98" t="s">
        <v>36</v>
      </c>
      <c r="GS66" s="105">
        <v>32546671</v>
      </c>
      <c r="GT66" s="100">
        <v>3</v>
      </c>
      <c r="GU66" s="229">
        <v>1.65</v>
      </c>
      <c r="GV66" s="104">
        <f>GS66</f>
        <v>32546671</v>
      </c>
      <c r="GX66" s="98" t="s">
        <v>36</v>
      </c>
      <c r="GY66" s="105">
        <v>32598006</v>
      </c>
      <c r="GZ66" s="100">
        <v>3</v>
      </c>
      <c r="HA66" s="229">
        <v>1.84</v>
      </c>
      <c r="HB66" s="108">
        <f>GY66</f>
        <v>32598006</v>
      </c>
      <c r="HD66" s="98" t="s">
        <v>36</v>
      </c>
      <c r="HE66" s="105">
        <v>32467432.350000001</v>
      </c>
      <c r="HF66" s="100">
        <v>3</v>
      </c>
      <c r="HG66" s="229">
        <v>-4.8600000000000003</v>
      </c>
      <c r="HH66" s="108">
        <f>HE66</f>
        <v>32467432.350000001</v>
      </c>
      <c r="HJ66" s="98" t="s">
        <v>36</v>
      </c>
      <c r="HK66" s="105">
        <v>32516214</v>
      </c>
      <c r="HL66" s="100">
        <v>3</v>
      </c>
      <c r="HM66" s="229">
        <v>1.8</v>
      </c>
      <c r="HN66" s="108">
        <f>HK66</f>
        <v>32516214</v>
      </c>
      <c r="HP66" s="98" t="s">
        <v>36</v>
      </c>
      <c r="HQ66" s="105">
        <v>32569434</v>
      </c>
      <c r="HR66" s="100">
        <v>3</v>
      </c>
      <c r="HS66" s="229">
        <v>1.9</v>
      </c>
      <c r="HT66" s="108">
        <f>HQ66</f>
        <v>32569434</v>
      </c>
      <c r="HV66" s="98" t="s">
        <v>36</v>
      </c>
      <c r="HW66" s="105">
        <v>32257866</v>
      </c>
      <c r="HX66" s="100">
        <v>3</v>
      </c>
      <c r="HY66" s="229">
        <v>-11.48</v>
      </c>
      <c r="HZ66" s="108">
        <f>HW66</f>
        <v>32257866</v>
      </c>
      <c r="IB66" s="98" t="s">
        <v>36</v>
      </c>
      <c r="IC66" s="105">
        <v>32344214</v>
      </c>
      <c r="ID66" s="100">
        <v>3</v>
      </c>
      <c r="IE66" s="229">
        <v>3.17</v>
      </c>
      <c r="IF66" s="108">
        <f>IC66</f>
        <v>32344214</v>
      </c>
      <c r="IH66" s="98" t="s">
        <v>36</v>
      </c>
      <c r="II66" s="105">
        <v>32398945</v>
      </c>
      <c r="IJ66" s="100">
        <v>3</v>
      </c>
      <c r="IK66" s="229">
        <v>1.97</v>
      </c>
      <c r="IL66" s="108">
        <f>II66</f>
        <v>32398945</v>
      </c>
      <c r="IN66" s="98" t="s">
        <v>36</v>
      </c>
      <c r="IO66" s="105">
        <v>32447093</v>
      </c>
      <c r="IP66" s="100">
        <v>3</v>
      </c>
      <c r="IQ66" s="229">
        <v>2.11</v>
      </c>
      <c r="IR66" s="108">
        <f>IO66</f>
        <v>32447093</v>
      </c>
      <c r="IT66" s="98" t="s">
        <v>36</v>
      </c>
      <c r="IU66" s="105">
        <v>32492828</v>
      </c>
      <c r="IV66" s="100">
        <v>3</v>
      </c>
      <c r="IW66" s="229">
        <v>1.63</v>
      </c>
      <c r="IX66" s="108">
        <f>IU66</f>
        <v>32492828</v>
      </c>
      <c r="IZ66" s="98" t="s">
        <v>36</v>
      </c>
      <c r="JA66" s="105">
        <v>32541536</v>
      </c>
      <c r="JB66" s="100">
        <v>3</v>
      </c>
      <c r="JC66" s="229">
        <v>1.96</v>
      </c>
      <c r="JD66" s="108">
        <f>JA66</f>
        <v>32541536</v>
      </c>
      <c r="JF66" s="98" t="s">
        <v>36</v>
      </c>
      <c r="JG66" s="105">
        <v>32598645</v>
      </c>
      <c r="JH66" s="100">
        <v>3</v>
      </c>
      <c r="JI66" s="229">
        <v>1.88</v>
      </c>
      <c r="JJ66" s="108">
        <f>JG66</f>
        <v>32598645</v>
      </c>
      <c r="JL66" s="98" t="s">
        <v>36</v>
      </c>
      <c r="JM66" s="105">
        <v>32658123</v>
      </c>
      <c r="JN66" s="100">
        <v>3</v>
      </c>
      <c r="JO66" s="229">
        <v>2.19</v>
      </c>
      <c r="JP66" s="108">
        <f>JM66</f>
        <v>32658123</v>
      </c>
      <c r="JR66" s="98" t="s">
        <v>36</v>
      </c>
      <c r="JS66" s="105">
        <v>32724314</v>
      </c>
      <c r="JT66" s="100">
        <v>3</v>
      </c>
      <c r="JU66" s="229">
        <v>2.36</v>
      </c>
      <c r="JV66" s="108">
        <f>JS66</f>
        <v>32724314</v>
      </c>
      <c r="JX66" s="98" t="s">
        <v>36</v>
      </c>
      <c r="JY66" s="105">
        <v>32783368</v>
      </c>
      <c r="JZ66" s="100">
        <v>3</v>
      </c>
      <c r="KA66" s="229">
        <v>2.09</v>
      </c>
      <c r="KB66" s="108">
        <f>JY66</f>
        <v>32783368</v>
      </c>
      <c r="KD66" s="98" t="s">
        <v>36</v>
      </c>
      <c r="KE66" s="105">
        <v>32844961</v>
      </c>
      <c r="KF66" s="100">
        <v>3</v>
      </c>
      <c r="KG66" s="229">
        <v>2.33</v>
      </c>
      <c r="KH66" s="108">
        <f>KE66</f>
        <v>32844961</v>
      </c>
      <c r="KJ66" s="98" t="s">
        <v>36</v>
      </c>
      <c r="KK66" s="105">
        <v>32908097</v>
      </c>
      <c r="KL66" s="100">
        <v>3</v>
      </c>
      <c r="KM66" s="229">
        <v>2.16</v>
      </c>
      <c r="KN66" s="108">
        <f>KK66</f>
        <v>32908097</v>
      </c>
      <c r="KP66" s="98" t="s">
        <v>36</v>
      </c>
      <c r="KQ66" s="105">
        <v>32967547</v>
      </c>
      <c r="KR66" s="100">
        <v>3</v>
      </c>
      <c r="KS66" s="229">
        <v>2.17</v>
      </c>
      <c r="KT66" s="108">
        <f>KQ66</f>
        <v>32967547</v>
      </c>
      <c r="KV66" s="98" t="s">
        <v>36</v>
      </c>
      <c r="KW66" s="105">
        <v>33037494</v>
      </c>
      <c r="KX66" s="100">
        <v>3</v>
      </c>
      <c r="KY66" s="229">
        <v>2.48</v>
      </c>
      <c r="KZ66" s="108">
        <f>KW66</f>
        <v>33037494</v>
      </c>
      <c r="LB66" s="98" t="s">
        <v>36</v>
      </c>
      <c r="LC66" s="105">
        <v>33101586</v>
      </c>
      <c r="LD66" s="100">
        <v>3</v>
      </c>
      <c r="LE66" s="229">
        <v>2.2599999999999998</v>
      </c>
      <c r="LF66" s="108">
        <f>LC66</f>
        <v>33101586</v>
      </c>
      <c r="LH66" s="98" t="s">
        <v>36</v>
      </c>
      <c r="LI66" s="105">
        <v>33161793</v>
      </c>
      <c r="LJ66" s="100">
        <v>3</v>
      </c>
      <c r="LK66" s="229">
        <v>2.4500000000000002</v>
      </c>
      <c r="LL66" s="108">
        <f>LI66</f>
        <v>33161793</v>
      </c>
      <c r="LN66" s="98" t="s">
        <v>36</v>
      </c>
      <c r="LO66" s="105">
        <v>33228553</v>
      </c>
      <c r="LP66" s="100">
        <v>3</v>
      </c>
      <c r="LQ66" s="229">
        <v>2.2200000000000002</v>
      </c>
      <c r="LR66" s="108">
        <f>LO66</f>
        <v>33228553</v>
      </c>
      <c r="LT66" s="98" t="s">
        <v>36</v>
      </c>
      <c r="LU66" s="105">
        <v>33290184</v>
      </c>
      <c r="LV66" s="100">
        <v>3</v>
      </c>
      <c r="LW66" s="229">
        <v>2.23</v>
      </c>
      <c r="LX66" s="108">
        <f>LU66</f>
        <v>33290184</v>
      </c>
      <c r="LZ66" s="98" t="s">
        <v>36</v>
      </c>
      <c r="MA66" s="105">
        <v>33345825</v>
      </c>
      <c r="MB66" s="100">
        <v>3</v>
      </c>
      <c r="MC66" s="229">
        <v>1.94</v>
      </c>
      <c r="MD66" s="108">
        <f>MA66</f>
        <v>33345825</v>
      </c>
      <c r="MF66" s="98" t="s">
        <v>36</v>
      </c>
      <c r="MG66" s="105">
        <v>33406385</v>
      </c>
      <c r="MH66" s="100">
        <v>3</v>
      </c>
      <c r="MI66" s="229">
        <v>2.1800000000000002</v>
      </c>
      <c r="MJ66" s="108">
        <f>MG66</f>
        <v>33406385</v>
      </c>
      <c r="ML66" s="98" t="s">
        <v>36</v>
      </c>
      <c r="MM66" s="105">
        <v>33463050</v>
      </c>
      <c r="MN66" s="100">
        <v>3</v>
      </c>
      <c r="MO66" s="229">
        <v>1.97</v>
      </c>
      <c r="MP66" s="108">
        <f>MM66</f>
        <v>33463050</v>
      </c>
      <c r="MR66" s="98" t="s">
        <v>36</v>
      </c>
      <c r="MS66" s="105">
        <v>73956780</v>
      </c>
      <c r="MT66" s="100">
        <v>3</v>
      </c>
      <c r="MU66" s="229">
        <v>2.0099999999999998</v>
      </c>
      <c r="MV66" s="108">
        <f>MS66</f>
        <v>73956780</v>
      </c>
      <c r="MX66" s="98" t="s">
        <v>36</v>
      </c>
      <c r="MY66" s="105">
        <v>33578738</v>
      </c>
      <c r="MZ66" s="100">
        <v>3</v>
      </c>
      <c r="NA66" s="229">
        <v>2.0099999999999998</v>
      </c>
      <c r="NB66" s="108">
        <f t="shared" ref="NB66:NB72" si="469">MY66</f>
        <v>33578738</v>
      </c>
      <c r="ND66" s="98" t="s">
        <v>36</v>
      </c>
      <c r="NE66" s="105">
        <v>33643871</v>
      </c>
      <c r="NF66" s="100">
        <v>3</v>
      </c>
      <c r="NG66" s="229">
        <v>2.27</v>
      </c>
      <c r="NH66" s="108">
        <f t="shared" ref="NH66:NH72" si="470">NE66</f>
        <v>33643871</v>
      </c>
      <c r="NJ66" s="98" t="s">
        <v>36</v>
      </c>
      <c r="NK66" s="105">
        <v>33693043</v>
      </c>
      <c r="NL66" s="100">
        <v>3</v>
      </c>
      <c r="NM66" s="106">
        <v>1.75</v>
      </c>
      <c r="NN66" s="108">
        <f t="shared" ref="NN66:NN72" si="471">NK66</f>
        <v>33693043</v>
      </c>
      <c r="NP66" s="98" t="s">
        <v>36</v>
      </c>
      <c r="NQ66" s="105">
        <v>33738570</v>
      </c>
      <c r="NR66" s="100">
        <v>3</v>
      </c>
      <c r="NS66" s="229">
        <v>1.53</v>
      </c>
      <c r="NT66" s="108">
        <f t="shared" ref="NT66:NT72" si="472">NQ66</f>
        <v>33738570</v>
      </c>
      <c r="NV66" s="98" t="s">
        <v>36</v>
      </c>
      <c r="NW66" s="105">
        <v>33790744</v>
      </c>
      <c r="NX66" s="100">
        <v>3</v>
      </c>
      <c r="NY66" s="229">
        <v>1.8</v>
      </c>
      <c r="NZ66" s="108">
        <f t="shared" ref="NZ66:NZ72" si="473">NW66</f>
        <v>33790744</v>
      </c>
      <c r="OB66" s="98" t="s">
        <v>36</v>
      </c>
      <c r="OC66" s="105">
        <v>33836258</v>
      </c>
      <c r="OD66" s="100">
        <v>3</v>
      </c>
      <c r="OE66" s="229">
        <v>1.67</v>
      </c>
      <c r="OF66" s="108">
        <f t="shared" ref="OF66:OF72" si="474">OC66</f>
        <v>33836258</v>
      </c>
      <c r="OH66" s="98" t="s">
        <v>36</v>
      </c>
      <c r="OI66" s="105">
        <v>33891227</v>
      </c>
      <c r="OJ66" s="100">
        <v>3</v>
      </c>
      <c r="OK66" s="229">
        <v>1.9</v>
      </c>
      <c r="OL66" s="108">
        <f t="shared" ref="OL66:OL72" si="475">OI66</f>
        <v>33891227</v>
      </c>
      <c r="ON66" s="98" t="s">
        <v>36</v>
      </c>
      <c r="OO66" s="105">
        <v>33947107</v>
      </c>
      <c r="OP66" s="100">
        <v>3</v>
      </c>
      <c r="OQ66" s="229">
        <v>1.98</v>
      </c>
      <c r="OR66" s="108">
        <f t="shared" ref="OR66:OR72" si="476">OO66</f>
        <v>33947107</v>
      </c>
      <c r="OT66" s="98" t="s">
        <v>36</v>
      </c>
      <c r="OU66" s="105">
        <v>33993765</v>
      </c>
      <c r="OV66" s="100">
        <v>3</v>
      </c>
      <c r="OW66" s="229">
        <v>1.6</v>
      </c>
      <c r="OX66" s="108">
        <f t="shared" ref="OX66:OX72" si="477">OU66</f>
        <v>33993765</v>
      </c>
      <c r="OZ66" s="98" t="s">
        <v>36</v>
      </c>
      <c r="PA66" s="105">
        <v>34058451</v>
      </c>
      <c r="PB66" s="100">
        <v>3</v>
      </c>
      <c r="PC66" s="229">
        <v>2.2799999999999998</v>
      </c>
      <c r="PD66" s="108">
        <f t="shared" ref="PD66:PD72" si="478">PA66</f>
        <v>34058451</v>
      </c>
      <c r="PF66" s="98" t="s">
        <v>36</v>
      </c>
      <c r="PG66" s="105">
        <v>34104607</v>
      </c>
      <c r="PH66" s="100">
        <v>3</v>
      </c>
      <c r="PI66" s="229">
        <v>1.58</v>
      </c>
      <c r="PJ66" s="108">
        <f t="shared" ref="PJ66:PJ72" si="479">PG66</f>
        <v>34104607</v>
      </c>
      <c r="PL66" s="98" t="s">
        <v>36</v>
      </c>
      <c r="PM66" s="105">
        <v>34147335</v>
      </c>
      <c r="PN66" s="100">
        <v>3</v>
      </c>
      <c r="PO66" s="229">
        <v>1.45</v>
      </c>
      <c r="PP66" s="108">
        <f t="shared" ref="PP66:PP72" si="480">PM66</f>
        <v>34147335</v>
      </c>
      <c r="PR66" s="98" t="s">
        <v>36</v>
      </c>
      <c r="PS66" s="105">
        <v>34184451</v>
      </c>
      <c r="PT66" s="100">
        <v>3</v>
      </c>
      <c r="PU66" s="229">
        <v>1.3</v>
      </c>
      <c r="PV66" s="108">
        <f t="shared" ref="PV66:PV72" si="481">PS66</f>
        <v>34184451</v>
      </c>
      <c r="PX66" s="98" t="s">
        <v>36</v>
      </c>
      <c r="PY66" s="105">
        <v>34224352</v>
      </c>
      <c r="PZ66" s="100">
        <v>3</v>
      </c>
      <c r="QA66" s="229">
        <v>1.35</v>
      </c>
      <c r="QB66" s="108">
        <f t="shared" ref="QB66:QB72" si="482">PY66</f>
        <v>34224352</v>
      </c>
      <c r="QD66" s="98" t="s">
        <v>36</v>
      </c>
      <c r="QE66" s="105">
        <v>34265218</v>
      </c>
      <c r="QF66" s="100">
        <v>4</v>
      </c>
      <c r="QG66" s="229">
        <v>1.43</v>
      </c>
      <c r="QH66" s="108">
        <f t="shared" ref="QH66:QH72" si="483">QE66</f>
        <v>34265218</v>
      </c>
      <c r="QJ66" s="98" t="s">
        <v>36</v>
      </c>
      <c r="QK66" s="105">
        <v>34333953</v>
      </c>
      <c r="QL66" s="100">
        <v>4</v>
      </c>
      <c r="QM66" s="229">
        <v>2.36</v>
      </c>
      <c r="QN66" s="108">
        <f t="shared" ref="QN66:QN72" si="484">QK66</f>
        <v>34333953</v>
      </c>
      <c r="QP66" s="98" t="s">
        <v>36</v>
      </c>
      <c r="QQ66" s="105">
        <v>34371526</v>
      </c>
      <c r="QR66" s="100">
        <v>4</v>
      </c>
      <c r="QS66" s="229">
        <v>1.26</v>
      </c>
      <c r="QT66" s="108">
        <f t="shared" ref="QT66:QT72" si="485">QQ66</f>
        <v>34371526</v>
      </c>
      <c r="QV66" s="98" t="s">
        <v>36</v>
      </c>
      <c r="QW66" s="105">
        <v>34405982</v>
      </c>
      <c r="QX66" s="100">
        <v>4</v>
      </c>
      <c r="QY66" s="229">
        <v>1.26</v>
      </c>
      <c r="QZ66" s="108">
        <f t="shared" ref="QZ66:QZ72" si="486">QW66</f>
        <v>34405982</v>
      </c>
      <c r="RB66" s="98" t="s">
        <v>36</v>
      </c>
      <c r="RC66" s="105">
        <v>34432485</v>
      </c>
      <c r="RD66" s="100">
        <v>4</v>
      </c>
      <c r="RE66" s="229">
        <v>0.94</v>
      </c>
      <c r="RF66" s="108">
        <f t="shared" ref="RF66:RF72" si="487">RC66</f>
        <v>34432485</v>
      </c>
      <c r="RH66" s="98" t="s">
        <v>36</v>
      </c>
      <c r="RI66" s="105">
        <v>34470332</v>
      </c>
      <c r="RJ66" s="100">
        <v>4</v>
      </c>
      <c r="RK66" s="229">
        <v>1.32</v>
      </c>
      <c r="RL66" s="108">
        <f t="shared" ref="RL66:RL72" si="488">RI66</f>
        <v>34470332</v>
      </c>
      <c r="RN66" s="98" t="s">
        <v>36</v>
      </c>
      <c r="RO66" s="105">
        <v>34508422</v>
      </c>
      <c r="RP66" s="100">
        <v>4</v>
      </c>
      <c r="RQ66" s="229">
        <v>1.27</v>
      </c>
      <c r="RR66" s="108">
        <f t="shared" ref="RR66:RR72" si="489">RO66</f>
        <v>34508422</v>
      </c>
      <c r="RT66" s="98" t="s">
        <v>36</v>
      </c>
      <c r="RU66" s="105">
        <v>34553743</v>
      </c>
      <c r="RV66" s="100">
        <v>4</v>
      </c>
      <c r="RW66" s="229">
        <v>1.58</v>
      </c>
      <c r="RX66" s="108">
        <f t="shared" ref="RX66:RX72" si="490">RU66</f>
        <v>34553743</v>
      </c>
      <c r="RZ66" s="98" t="s">
        <v>36</v>
      </c>
      <c r="SA66" s="105">
        <v>34590822</v>
      </c>
      <c r="SB66" s="100">
        <v>4</v>
      </c>
      <c r="SC66" s="229">
        <v>1.24</v>
      </c>
      <c r="SD66" s="108">
        <f t="shared" ref="SD66:SD72" si="491">SA66</f>
        <v>34590822</v>
      </c>
      <c r="SF66" s="98" t="s">
        <v>36</v>
      </c>
      <c r="SG66" s="105">
        <v>34621594</v>
      </c>
      <c r="SH66" s="100">
        <v>4</v>
      </c>
      <c r="SI66" s="229">
        <v>1.03</v>
      </c>
      <c r="SJ66" s="108">
        <f t="shared" ref="SJ66:SJ72" si="492">SG66</f>
        <v>34621594</v>
      </c>
      <c r="SL66" s="98" t="s">
        <v>36</v>
      </c>
      <c r="SM66" s="105"/>
      <c r="SN66" s="100"/>
      <c r="SO66" s="229"/>
      <c r="SP66" s="108">
        <f t="shared" ref="SP66:SP72" si="493">SM66</f>
        <v>0</v>
      </c>
      <c r="SR66" s="98" t="s">
        <v>36</v>
      </c>
      <c r="SS66" s="105"/>
      <c r="ST66" s="100"/>
      <c r="SU66" s="229"/>
      <c r="SV66" s="108">
        <f t="shared" ref="SV66:SV72" si="494">SS66</f>
        <v>0</v>
      </c>
      <c r="SX66" s="98" t="s">
        <v>36</v>
      </c>
      <c r="SY66" s="105"/>
      <c r="SZ66" s="100"/>
      <c r="TA66" s="229"/>
      <c r="TB66" s="108">
        <f t="shared" ref="TB66:TB72" si="495">SY66</f>
        <v>0</v>
      </c>
      <c r="TD66" s="98"/>
      <c r="TE66" s="105"/>
      <c r="TF66" s="100"/>
      <c r="TG66" s="229"/>
      <c r="TH66" s="108">
        <f t="shared" ref="TH66:TH72" si="496">TE66</f>
        <v>0</v>
      </c>
      <c r="TJ66" s="98"/>
      <c r="TK66" s="105"/>
      <c r="TL66" s="100"/>
      <c r="TM66" s="229"/>
      <c r="TN66" s="108">
        <f t="shared" ref="TN66:TN72" si="497">TK66</f>
        <v>0</v>
      </c>
      <c r="TP66" s="98"/>
      <c r="TQ66" s="105"/>
      <c r="TR66" s="100"/>
      <c r="TS66" s="229"/>
      <c r="TT66" s="108">
        <f t="shared" ref="TT66:TT72" si="498">TQ66</f>
        <v>0</v>
      </c>
      <c r="TV66" s="98"/>
      <c r="TW66" s="105"/>
      <c r="TX66" s="100"/>
      <c r="TY66" s="229"/>
      <c r="TZ66" s="108">
        <f t="shared" ref="TZ66:TZ72" si="499">TW66</f>
        <v>0</v>
      </c>
      <c r="UB66" s="98"/>
      <c r="UC66" s="105"/>
      <c r="UD66" s="100"/>
      <c r="UE66" s="229"/>
      <c r="UF66" s="108">
        <f t="shared" ref="UF66:UF72" si="500">UC66</f>
        <v>0</v>
      </c>
    </row>
    <row r="67" spans="1:552" x14ac:dyDescent="0.25">
      <c r="A67" s="76" t="s">
        <v>254</v>
      </c>
      <c r="B67" s="77" t="s">
        <v>6</v>
      </c>
      <c r="C67" s="292" t="s">
        <v>50</v>
      </c>
      <c r="D67" s="293" t="s">
        <v>35</v>
      </c>
      <c r="E67" s="294">
        <v>10061911</v>
      </c>
      <c r="F67" s="295">
        <v>3</v>
      </c>
      <c r="G67" s="296">
        <v>7.07</v>
      </c>
      <c r="H67" s="88">
        <f t="shared" ref="H67:H72" si="501">E67</f>
        <v>10061911</v>
      </c>
      <c r="I67" s="80" t="s">
        <v>35</v>
      </c>
      <c r="J67" s="217">
        <v>10932397</v>
      </c>
      <c r="K67" s="218">
        <v>3</v>
      </c>
      <c r="L67" s="219">
        <v>4.2699999999999996</v>
      </c>
      <c r="M67" s="217">
        <f t="shared" ref="M67:M72" si="502">J67</f>
        <v>10932397</v>
      </c>
      <c r="N67" s="89" t="s">
        <v>35</v>
      </c>
      <c r="O67" s="88">
        <v>11308340</v>
      </c>
      <c r="P67" s="94">
        <v>3</v>
      </c>
      <c r="Q67" s="88">
        <f t="shared" ref="Q67:Q72" si="503">O67</f>
        <v>11308340</v>
      </c>
      <c r="R67" s="290"/>
      <c r="S67" s="89" t="s">
        <v>35</v>
      </c>
      <c r="T67" s="88">
        <v>11729112</v>
      </c>
      <c r="U67" s="94">
        <v>3</v>
      </c>
      <c r="V67" s="88">
        <f t="shared" ref="V67:V72" si="504">T67</f>
        <v>11729112</v>
      </c>
      <c r="W67" s="290"/>
      <c r="X67" s="89" t="s">
        <v>35</v>
      </c>
      <c r="Y67" s="88">
        <v>11792727</v>
      </c>
      <c r="Z67" s="94">
        <v>3</v>
      </c>
      <c r="AA67" s="88">
        <f t="shared" ref="AA67:AA72" si="505">Y67</f>
        <v>11792727</v>
      </c>
      <c r="AB67" s="290"/>
      <c r="AC67" s="89" t="s">
        <v>35</v>
      </c>
      <c r="AD67" s="88">
        <v>11559443</v>
      </c>
      <c r="AE67" s="88">
        <v>3</v>
      </c>
      <c r="AF67" s="88">
        <f t="shared" ref="AF67:AF72" si="506">AD67</f>
        <v>11559443</v>
      </c>
      <c r="AG67" s="290"/>
      <c r="AH67" s="90" t="s">
        <v>35</v>
      </c>
      <c r="AI67" s="88">
        <v>11559726</v>
      </c>
      <c r="AJ67" s="94">
        <v>3</v>
      </c>
      <c r="AK67" s="88">
        <f t="shared" ref="AK67:AK72" si="507">AI67</f>
        <v>11559726</v>
      </c>
      <c r="AL67" s="290"/>
      <c r="AM67" s="89" t="s">
        <v>35</v>
      </c>
      <c r="AN67" s="88">
        <v>11581095</v>
      </c>
      <c r="AO67" s="94">
        <v>3</v>
      </c>
      <c r="AP67" s="264">
        <v>4.8</v>
      </c>
      <c r="AQ67" s="88">
        <f t="shared" ref="AQ67:AQ72" si="508">AN67</f>
        <v>11581095</v>
      </c>
      <c r="AR67" s="88"/>
      <c r="AS67" s="89" t="s">
        <v>35</v>
      </c>
      <c r="AT67" s="88">
        <v>11589513</v>
      </c>
      <c r="AU67" s="94">
        <v>3</v>
      </c>
      <c r="AV67" s="221">
        <v>0.84</v>
      </c>
      <c r="AW67" s="93">
        <f t="shared" ref="AW67:AW72" si="509">AT67</f>
        <v>11589513</v>
      </c>
      <c r="AX67" s="89" t="s">
        <v>35</v>
      </c>
      <c r="AY67" s="88">
        <v>11614951</v>
      </c>
      <c r="AZ67" s="88">
        <v>3</v>
      </c>
      <c r="BA67" s="94">
        <v>1.99</v>
      </c>
      <c r="BB67" s="93">
        <f t="shared" ref="BB67:BB72" si="510">AY67</f>
        <v>11614951</v>
      </c>
      <c r="BC67" s="291" t="s">
        <v>35</v>
      </c>
      <c r="BD67" s="88">
        <v>11619020.310000001</v>
      </c>
      <c r="BE67" s="94">
        <v>3</v>
      </c>
      <c r="BF67" s="113">
        <v>0.3</v>
      </c>
      <c r="BG67" s="97">
        <f t="shared" ref="BG67:BG72" si="511">BD67</f>
        <v>11619020.310000001</v>
      </c>
      <c r="BH67" s="98" t="s">
        <v>35</v>
      </c>
      <c r="BI67" s="99">
        <v>11635715.15</v>
      </c>
      <c r="BJ67" s="100">
        <v>3</v>
      </c>
      <c r="BK67" s="100">
        <v>1.72</v>
      </c>
      <c r="BL67" s="101">
        <f t="shared" ref="BL67:BL72" si="512">BI67</f>
        <v>11635715.15</v>
      </c>
      <c r="BM67" s="102" t="s">
        <v>35</v>
      </c>
      <c r="BN67" s="99">
        <v>11650182</v>
      </c>
      <c r="BO67" s="99">
        <v>3</v>
      </c>
      <c r="BP67" s="106">
        <v>1.46</v>
      </c>
      <c r="BQ67" s="104">
        <f t="shared" ref="BQ67:BQ72" si="513">BN67</f>
        <v>11650182</v>
      </c>
      <c r="BR67" s="98" t="s">
        <v>35</v>
      </c>
      <c r="BS67" s="105">
        <v>11676442</v>
      </c>
      <c r="BT67" s="105">
        <v>3</v>
      </c>
      <c r="BU67" s="106">
        <v>2.7</v>
      </c>
      <c r="BV67" s="104">
        <f t="shared" ref="BV67:BV72" si="514">BS67</f>
        <v>11676442</v>
      </c>
      <c r="BW67" s="98" t="s">
        <v>35</v>
      </c>
      <c r="BX67" s="105">
        <v>11736956</v>
      </c>
      <c r="BY67" s="105">
        <v>3</v>
      </c>
      <c r="BZ67" s="106">
        <v>6.4</v>
      </c>
      <c r="CA67" s="104">
        <f t="shared" ref="CA67:CA72" si="515">BX67</f>
        <v>11736956</v>
      </c>
      <c r="CB67" s="98" t="s">
        <v>35</v>
      </c>
      <c r="CC67" s="105">
        <v>11752077</v>
      </c>
      <c r="CD67" s="105">
        <v>3</v>
      </c>
      <c r="CE67" s="100">
        <v>2.2200000000000002</v>
      </c>
      <c r="CF67" s="104">
        <f t="shared" ref="CF67:CF72" si="516">CC67</f>
        <v>11752077</v>
      </c>
      <c r="CG67" s="98" t="s">
        <v>35</v>
      </c>
      <c r="CH67" s="105">
        <v>31278974</v>
      </c>
      <c r="CI67" s="100">
        <v>3</v>
      </c>
      <c r="CJ67" s="106">
        <v>2.59</v>
      </c>
      <c r="CK67" s="105">
        <f t="shared" ref="CK67:CK72" si="517">CH67</f>
        <v>31278974</v>
      </c>
      <c r="CL67" s="98" t="s">
        <v>35</v>
      </c>
      <c r="CM67" s="99">
        <v>11803209</v>
      </c>
      <c r="CN67" s="105">
        <v>3</v>
      </c>
      <c r="CO67" s="100">
        <v>0.77</v>
      </c>
      <c r="CP67" s="104">
        <f t="shared" ref="CP67:CP72" si="518">CM67</f>
        <v>11803209</v>
      </c>
      <c r="CQ67" s="98" t="s">
        <v>35</v>
      </c>
      <c r="CR67" s="105">
        <v>11832175</v>
      </c>
      <c r="CS67" s="100">
        <v>3</v>
      </c>
      <c r="CT67" s="106">
        <v>2.94</v>
      </c>
      <c r="CU67" s="104">
        <f t="shared" ref="CU67:CU72" si="519">CR67</f>
        <v>11832175</v>
      </c>
      <c r="CV67" s="1" t="s">
        <v>35</v>
      </c>
      <c r="CW67" s="107">
        <v>11864137.43</v>
      </c>
      <c r="CX67" s="1">
        <v>3</v>
      </c>
      <c r="CY67" s="228">
        <v>3.23</v>
      </c>
      <c r="CZ67" s="104">
        <f t="shared" ref="CZ67:CZ72" si="520">CW67</f>
        <v>11864137.43</v>
      </c>
      <c r="DA67" s="105"/>
      <c r="DB67" s="1" t="s">
        <v>35</v>
      </c>
      <c r="DC67" s="107">
        <v>11891417</v>
      </c>
      <c r="DD67" s="1">
        <v>3</v>
      </c>
      <c r="DE67" s="228">
        <v>2.71</v>
      </c>
      <c r="DF67" s="104">
        <f t="shared" ref="DF67:DF72" si="521">DC67</f>
        <v>11891417</v>
      </c>
      <c r="DG67" s="1" t="s">
        <v>35</v>
      </c>
      <c r="DH67" s="107">
        <v>11091331</v>
      </c>
      <c r="DI67" s="1">
        <v>3</v>
      </c>
      <c r="DJ67" s="228">
        <v>2.84</v>
      </c>
      <c r="DK67" s="104">
        <f t="shared" ref="DK67:DK72" si="522">DH67</f>
        <v>11091331</v>
      </c>
      <c r="DL67" s="1" t="s">
        <v>35</v>
      </c>
      <c r="DM67" s="107">
        <v>11918492</v>
      </c>
      <c r="DN67" s="1">
        <v>3</v>
      </c>
      <c r="DO67" s="228">
        <v>1.68</v>
      </c>
      <c r="DP67" s="104">
        <f t="shared" ref="DP67:DP72" si="523">DM67</f>
        <v>11918492</v>
      </c>
      <c r="DQ67" s="1" t="s">
        <v>35</v>
      </c>
      <c r="DR67" s="107">
        <v>11943563</v>
      </c>
      <c r="DS67" s="1">
        <v>4</v>
      </c>
      <c r="DT67" s="228">
        <v>2.52</v>
      </c>
      <c r="DU67" s="104">
        <f t="shared" ref="DU67:DU72" si="524">DR67</f>
        <v>11943563</v>
      </c>
      <c r="DV67" s="1" t="s">
        <v>35</v>
      </c>
      <c r="DW67" s="107">
        <v>12012258</v>
      </c>
      <c r="DX67" s="1">
        <v>4</v>
      </c>
      <c r="DY67" s="228">
        <v>6.85</v>
      </c>
      <c r="DZ67" s="104">
        <f t="shared" ref="DZ67:DZ72" si="525">DW67</f>
        <v>12012258</v>
      </c>
      <c r="EA67" s="1" t="s">
        <v>35</v>
      </c>
      <c r="EB67" s="107">
        <v>12034273</v>
      </c>
      <c r="EC67" s="1">
        <v>4</v>
      </c>
      <c r="ED67" s="228">
        <v>2.2000000000000002</v>
      </c>
      <c r="EE67" s="104">
        <f t="shared" ref="EE67:EE72" si="526">EB67</f>
        <v>12034273</v>
      </c>
      <c r="EF67" s="1" t="s">
        <v>35</v>
      </c>
      <c r="EG67" s="107">
        <v>12071450</v>
      </c>
      <c r="EH67" s="1">
        <v>4</v>
      </c>
      <c r="EI67" s="228">
        <v>3.64</v>
      </c>
      <c r="EJ67" s="104">
        <f t="shared" ref="EJ67:EJ72" si="527">EG67</f>
        <v>12071450</v>
      </c>
      <c r="EK67" s="1" t="s">
        <v>35</v>
      </c>
      <c r="EL67" s="107">
        <v>12119495</v>
      </c>
      <c r="EM67" s="1">
        <v>4</v>
      </c>
      <c r="EN67" s="228">
        <v>4.72</v>
      </c>
      <c r="EO67" s="104">
        <f t="shared" ref="EO67:EO72" si="528">EL67</f>
        <v>12119495</v>
      </c>
      <c r="EP67" s="1" t="s">
        <v>35</v>
      </c>
      <c r="EQ67" s="107">
        <v>12149596</v>
      </c>
      <c r="ER67" s="1">
        <v>4</v>
      </c>
      <c r="ES67" s="228">
        <v>2.98</v>
      </c>
      <c r="ET67" s="104">
        <f t="shared" ref="ET67:ET72" si="529">EQ67</f>
        <v>12149596</v>
      </c>
      <c r="EV67" s="98" t="s">
        <v>35</v>
      </c>
      <c r="EW67" s="105">
        <v>12167937</v>
      </c>
      <c r="EX67" s="100">
        <v>4</v>
      </c>
      <c r="EY67" s="229">
        <v>1.74</v>
      </c>
      <c r="EZ67" s="104">
        <f t="shared" ref="EZ67:EZ72" si="530">EW67</f>
        <v>12167937</v>
      </c>
      <c r="FB67" s="98" t="s">
        <v>35</v>
      </c>
      <c r="FC67" s="105">
        <v>12155196</v>
      </c>
      <c r="FD67" s="100">
        <v>4</v>
      </c>
      <c r="FE67" s="229">
        <v>-1.26</v>
      </c>
      <c r="FF67" s="104">
        <f t="shared" ref="FF67:FF72" si="531">FC67</f>
        <v>12155196</v>
      </c>
      <c r="FH67" s="98" t="s">
        <v>35</v>
      </c>
      <c r="FI67" s="105">
        <v>12173292</v>
      </c>
      <c r="FJ67" s="100">
        <v>4</v>
      </c>
      <c r="FK67" s="229">
        <v>1.73</v>
      </c>
      <c r="FL67" s="104">
        <f t="shared" ref="FL67:FL70" si="532">FI67</f>
        <v>12173292</v>
      </c>
      <c r="FN67" s="98" t="s">
        <v>35</v>
      </c>
      <c r="FO67" s="105">
        <v>12181710</v>
      </c>
      <c r="FP67" s="100">
        <v>4</v>
      </c>
      <c r="FQ67" s="229">
        <v>0.77</v>
      </c>
      <c r="FR67" s="104">
        <f t="shared" ref="FR67:FR72" si="533">FO67</f>
        <v>12181710</v>
      </c>
      <c r="FT67" s="98" t="s">
        <v>35</v>
      </c>
      <c r="FU67" s="105">
        <v>12216643</v>
      </c>
      <c r="FV67" s="100">
        <v>4</v>
      </c>
      <c r="FW67" s="229">
        <v>3.03</v>
      </c>
      <c r="FX67" s="104">
        <f t="shared" ref="FX67:FX72" si="534">FU67</f>
        <v>12216643</v>
      </c>
      <c r="FZ67" s="98" t="s">
        <v>35</v>
      </c>
      <c r="GA67" s="105">
        <v>12244106</v>
      </c>
      <c r="GB67" s="100">
        <v>4</v>
      </c>
      <c r="GC67" s="229">
        <v>2.63</v>
      </c>
      <c r="GD67" s="104">
        <f t="shared" ref="GD67:GD72" si="535">GA67</f>
        <v>12244106</v>
      </c>
      <c r="GF67" s="98" t="s">
        <v>35</v>
      </c>
      <c r="GG67" s="105">
        <v>12310019</v>
      </c>
      <c r="GH67" s="100">
        <v>4</v>
      </c>
      <c r="GI67" s="229">
        <v>6.46</v>
      </c>
      <c r="GJ67" s="104">
        <f t="shared" ref="GJ67:GJ72" si="536">GG67</f>
        <v>12310019</v>
      </c>
      <c r="GL67" s="98" t="s">
        <v>35</v>
      </c>
      <c r="GM67" s="105">
        <v>12311945</v>
      </c>
      <c r="GN67" s="100">
        <v>4</v>
      </c>
      <c r="GO67" s="229">
        <v>0.13</v>
      </c>
      <c r="GP67" s="104">
        <f t="shared" ref="GP67:GP72" si="537">GM67</f>
        <v>12311945</v>
      </c>
      <c r="GR67" s="98" t="s">
        <v>35</v>
      </c>
      <c r="GS67" s="105">
        <v>12341104</v>
      </c>
      <c r="GT67" s="100">
        <v>4</v>
      </c>
      <c r="GU67" s="229">
        <v>2.84</v>
      </c>
      <c r="GV67" s="104">
        <f t="shared" ref="GV67:GV72" si="538">GS67</f>
        <v>12341104</v>
      </c>
      <c r="GX67" s="98" t="s">
        <v>35</v>
      </c>
      <c r="GY67" s="105">
        <v>12407771</v>
      </c>
      <c r="GZ67" s="100">
        <v>4</v>
      </c>
      <c r="HA67" s="229">
        <v>6.37</v>
      </c>
      <c r="HB67" s="108">
        <f t="shared" ref="HB67:HB72" si="539">GY67</f>
        <v>12407771</v>
      </c>
      <c r="HD67" s="98" t="s">
        <v>35</v>
      </c>
      <c r="HE67" s="105">
        <v>12417137.67</v>
      </c>
      <c r="HF67" s="100">
        <v>4</v>
      </c>
      <c r="HG67" s="229">
        <v>0.89</v>
      </c>
      <c r="HH67" s="108">
        <f t="shared" ref="HH67:HH72" si="540">HE67</f>
        <v>12417137.67</v>
      </c>
      <c r="HJ67" s="98" t="s">
        <v>35</v>
      </c>
      <c r="HK67" s="105">
        <v>12453798</v>
      </c>
      <c r="HL67" s="100">
        <v>4</v>
      </c>
      <c r="HM67" s="229">
        <v>3.54</v>
      </c>
      <c r="HN67" s="108">
        <f t="shared" ref="HN67:HN72" si="541">HK67</f>
        <v>12453798</v>
      </c>
      <c r="HP67" s="98" t="s">
        <v>35</v>
      </c>
      <c r="HQ67" s="105">
        <v>12485511</v>
      </c>
      <c r="HR67" s="100">
        <v>4</v>
      </c>
      <c r="HS67" s="229">
        <v>2.93</v>
      </c>
      <c r="HT67" s="108">
        <f t="shared" ref="HT67:HT72" si="542">HQ67</f>
        <v>12485511</v>
      </c>
      <c r="HV67" s="98" t="s">
        <v>35</v>
      </c>
      <c r="HW67" s="105">
        <v>12507636</v>
      </c>
      <c r="HX67" s="100">
        <v>4</v>
      </c>
      <c r="HY67" s="229">
        <v>2.13</v>
      </c>
      <c r="HZ67" s="108">
        <f t="shared" ref="HZ67:HZ72" si="543">HW67</f>
        <v>12507636</v>
      </c>
      <c r="IB67" s="98" t="s">
        <v>35</v>
      </c>
      <c r="IC67" s="105">
        <v>12545567</v>
      </c>
      <c r="ID67" s="100">
        <v>4</v>
      </c>
      <c r="IE67" s="229">
        <v>3.55</v>
      </c>
      <c r="IF67" s="108">
        <f t="shared" ref="IF67:IF72" si="544">IC67</f>
        <v>12545567</v>
      </c>
      <c r="IH67" s="98" t="s">
        <v>35</v>
      </c>
      <c r="II67" s="105">
        <v>12560835</v>
      </c>
      <c r="IJ67" s="100">
        <v>4</v>
      </c>
      <c r="IK67" s="229">
        <v>1.4</v>
      </c>
      <c r="IL67" s="108">
        <f t="shared" ref="IL67:IL72" si="545">II67</f>
        <v>12560835</v>
      </c>
      <c r="IN67" s="98" t="s">
        <v>35</v>
      </c>
      <c r="IO67" s="105">
        <v>12571236</v>
      </c>
      <c r="IP67" s="100">
        <v>4</v>
      </c>
      <c r="IQ67" s="229">
        <v>0.19</v>
      </c>
      <c r="IR67" s="108">
        <f t="shared" ref="IR67:IR72" si="546">IO67</f>
        <v>12571236</v>
      </c>
      <c r="IT67" s="98" t="s">
        <v>35</v>
      </c>
      <c r="IU67" s="105">
        <v>12610607</v>
      </c>
      <c r="IV67" s="100">
        <v>4</v>
      </c>
      <c r="IW67" s="229">
        <v>3.69</v>
      </c>
      <c r="IX67" s="108">
        <f t="shared" ref="IX67:IX72" si="547">IU67</f>
        <v>12610607</v>
      </c>
      <c r="IZ67" s="98" t="s">
        <v>35</v>
      </c>
      <c r="JA67" s="105">
        <v>12628976</v>
      </c>
      <c r="JB67" s="100">
        <v>4</v>
      </c>
      <c r="JC67" s="229">
        <v>1.75</v>
      </c>
      <c r="JD67" s="108">
        <f t="shared" ref="JD67:JD72" si="548">JA67</f>
        <v>12628976</v>
      </c>
      <c r="JF67" s="98" t="s">
        <v>35</v>
      </c>
      <c r="JG67" s="105">
        <v>12631482</v>
      </c>
      <c r="JH67" s="100">
        <v>4</v>
      </c>
      <c r="JI67" s="229">
        <v>0.18</v>
      </c>
      <c r="JJ67" s="108">
        <f t="shared" ref="JJ67:JJ72" si="549">JG67</f>
        <v>12631482</v>
      </c>
      <c r="JL67" s="98" t="s">
        <v>35</v>
      </c>
      <c r="JM67" s="105">
        <v>12665510</v>
      </c>
      <c r="JN67" s="100">
        <v>4</v>
      </c>
      <c r="JO67" s="229">
        <v>3.23</v>
      </c>
      <c r="JP67" s="108">
        <f t="shared" ref="JP67:JP72" si="550">JM67</f>
        <v>12665510</v>
      </c>
      <c r="JR67" s="98" t="s">
        <v>35</v>
      </c>
      <c r="JS67" s="105">
        <v>12801440</v>
      </c>
      <c r="JT67" s="100">
        <v>4</v>
      </c>
      <c r="JU67" s="229">
        <v>12.77</v>
      </c>
      <c r="JV67" s="108">
        <f t="shared" ref="JV67:JV72" si="551">JS67</f>
        <v>12801440</v>
      </c>
      <c r="JX67" s="98" t="s">
        <v>35</v>
      </c>
      <c r="JY67" s="105">
        <v>12812599</v>
      </c>
      <c r="JZ67" s="100">
        <v>4</v>
      </c>
      <c r="KA67" s="229">
        <v>0.83</v>
      </c>
      <c r="KB67" s="108">
        <f t="shared" ref="KB67:KB72" si="552">JY67</f>
        <v>12812599</v>
      </c>
      <c r="KD67" s="98" t="s">
        <v>35</v>
      </c>
      <c r="KE67" s="105">
        <v>12846223</v>
      </c>
      <c r="KF67" s="100">
        <v>4</v>
      </c>
      <c r="KG67" s="229">
        <v>3.6</v>
      </c>
      <c r="KH67" s="108">
        <f t="shared" ref="KH67:KH72" si="553">KE67</f>
        <v>12846223</v>
      </c>
      <c r="KJ67" s="98" t="s">
        <v>35</v>
      </c>
      <c r="KK67" s="105">
        <v>12863962</v>
      </c>
      <c r="KL67" s="100">
        <v>4</v>
      </c>
      <c r="KM67" s="229">
        <v>1.88</v>
      </c>
      <c r="KN67" s="108">
        <f t="shared" ref="KN67:KN72" si="554">KK67</f>
        <v>12863962</v>
      </c>
      <c r="KP67" s="98" t="s">
        <v>35</v>
      </c>
      <c r="KQ67" s="105">
        <v>12837479</v>
      </c>
      <c r="KR67" s="100">
        <v>4</v>
      </c>
      <c r="KS67" s="229">
        <v>-2.4700000000000002</v>
      </c>
      <c r="KT67" s="108">
        <f t="shared" ref="KT67:KT72" si="555">KQ67</f>
        <v>12837479</v>
      </c>
      <c r="KV67" s="98" t="s">
        <v>35</v>
      </c>
      <c r="KW67" s="105">
        <v>12867980</v>
      </c>
      <c r="KX67" s="100">
        <v>4</v>
      </c>
      <c r="KY67" s="229">
        <v>2.8</v>
      </c>
      <c r="KZ67" s="108">
        <f t="shared" ref="KZ67:KZ72" si="556">KW67</f>
        <v>12867980</v>
      </c>
      <c r="LB67" s="98" t="s">
        <v>35</v>
      </c>
      <c r="LC67" s="105">
        <v>12870560</v>
      </c>
      <c r="LD67" s="100">
        <v>4</v>
      </c>
      <c r="LE67" s="229">
        <v>0.1</v>
      </c>
      <c r="LF67" s="108">
        <f t="shared" ref="LF67:LF72" si="557">LC67</f>
        <v>12870560</v>
      </c>
      <c r="LH67" s="98" t="s">
        <v>35</v>
      </c>
      <c r="LI67" s="105">
        <v>12906984</v>
      </c>
      <c r="LJ67" s="100">
        <v>4</v>
      </c>
      <c r="LK67" s="229">
        <v>1.93</v>
      </c>
      <c r="LL67" s="108">
        <f t="shared" ref="LL67:LL72" si="558">LI67</f>
        <v>12906984</v>
      </c>
      <c r="LN67" s="98" t="s">
        <v>35</v>
      </c>
      <c r="LO67" s="105">
        <v>12937726</v>
      </c>
      <c r="LP67" s="100">
        <v>4</v>
      </c>
      <c r="LQ67" s="229">
        <v>2.2000000000000002</v>
      </c>
      <c r="LR67" s="108">
        <f t="shared" ref="LR67:LR72" si="559">LO67</f>
        <v>12937726</v>
      </c>
      <c r="LT67" s="98" t="s">
        <v>36</v>
      </c>
      <c r="LU67" s="105">
        <v>12955139</v>
      </c>
      <c r="LV67" s="100">
        <v>4</v>
      </c>
      <c r="LW67" s="229">
        <v>1.62</v>
      </c>
      <c r="LX67" s="108">
        <f>LU67</f>
        <v>12955139</v>
      </c>
      <c r="LZ67" s="98" t="s">
        <v>36</v>
      </c>
      <c r="MA67" s="105">
        <v>12976139</v>
      </c>
      <c r="MB67" s="100">
        <v>4</v>
      </c>
      <c r="MC67" s="229">
        <v>1.89</v>
      </c>
      <c r="MD67" s="108">
        <f>MA67</f>
        <v>12976139</v>
      </c>
      <c r="MF67" s="98" t="s">
        <v>36</v>
      </c>
      <c r="MG67" s="105">
        <v>13034957</v>
      </c>
      <c r="MH67" s="100">
        <v>4</v>
      </c>
      <c r="MI67" s="229">
        <v>5.44</v>
      </c>
      <c r="MJ67" s="108">
        <f>MG67</f>
        <v>13034957</v>
      </c>
      <c r="ML67" s="98" t="s">
        <v>36</v>
      </c>
      <c r="MM67" s="105">
        <v>13076527</v>
      </c>
      <c r="MN67" s="100">
        <v>4</v>
      </c>
      <c r="MO67" s="229">
        <v>3.74</v>
      </c>
      <c r="MP67" s="108">
        <f>MM67</f>
        <v>13076527</v>
      </c>
      <c r="MR67" s="98" t="s">
        <v>36</v>
      </c>
      <c r="MS67" s="105">
        <v>13085372</v>
      </c>
      <c r="MT67" s="100">
        <v>4</v>
      </c>
      <c r="MU67" s="229">
        <v>0.77</v>
      </c>
      <c r="MV67" s="108">
        <f>MS67</f>
        <v>13085372</v>
      </c>
      <c r="MX67" s="98" t="s">
        <v>36</v>
      </c>
      <c r="MY67" s="105">
        <v>13143367</v>
      </c>
      <c r="MZ67" s="100">
        <v>4</v>
      </c>
      <c r="NA67" s="229">
        <v>5.32</v>
      </c>
      <c r="NB67" s="108">
        <f t="shared" si="469"/>
        <v>13143367</v>
      </c>
      <c r="ND67" s="98" t="s">
        <v>36</v>
      </c>
      <c r="NE67" s="105">
        <v>13159868</v>
      </c>
      <c r="NF67" s="100">
        <v>4</v>
      </c>
      <c r="NG67" s="229">
        <v>1.45</v>
      </c>
      <c r="NH67" s="108">
        <f t="shared" si="470"/>
        <v>13159868</v>
      </c>
      <c r="NJ67" s="98" t="s">
        <v>36</v>
      </c>
      <c r="NK67" s="105">
        <v>13168674</v>
      </c>
      <c r="NL67" s="100">
        <v>4</v>
      </c>
      <c r="NM67" s="106">
        <v>0.8</v>
      </c>
      <c r="NN67" s="108">
        <f t="shared" si="471"/>
        <v>13168674</v>
      </c>
      <c r="NP67" s="98" t="s">
        <v>36</v>
      </c>
      <c r="NQ67" s="105">
        <v>13164586</v>
      </c>
      <c r="NR67" s="100">
        <v>4</v>
      </c>
      <c r="NS67" s="106">
        <v>-0.41</v>
      </c>
      <c r="NT67" s="108">
        <f t="shared" si="472"/>
        <v>13164586</v>
      </c>
      <c r="NV67" s="98" t="s">
        <v>36</v>
      </c>
      <c r="NW67" s="105">
        <v>13169783</v>
      </c>
      <c r="NX67" s="100">
        <v>4</v>
      </c>
      <c r="NY67" s="106">
        <v>0.43</v>
      </c>
      <c r="NZ67" s="108">
        <f t="shared" si="473"/>
        <v>13169783</v>
      </c>
      <c r="OB67" s="98" t="s">
        <v>36</v>
      </c>
      <c r="OC67" s="105">
        <v>13187539</v>
      </c>
      <c r="OD67" s="100">
        <v>4</v>
      </c>
      <c r="OE67" s="106">
        <v>1.83</v>
      </c>
      <c r="OF67" s="108">
        <f t="shared" si="474"/>
        <v>13187539</v>
      </c>
      <c r="OH67" s="98" t="s">
        <v>36</v>
      </c>
      <c r="OI67" s="105">
        <v>13209069</v>
      </c>
      <c r="OJ67" s="100">
        <v>4</v>
      </c>
      <c r="OK67" s="106">
        <v>1.93</v>
      </c>
      <c r="OL67" s="108">
        <f t="shared" si="475"/>
        <v>13209069</v>
      </c>
      <c r="ON67" s="98" t="s">
        <v>36</v>
      </c>
      <c r="OO67" s="105">
        <v>13216436</v>
      </c>
      <c r="OP67" s="100">
        <v>4</v>
      </c>
      <c r="OQ67" s="106">
        <v>0.67</v>
      </c>
      <c r="OR67" s="108">
        <f t="shared" si="476"/>
        <v>13216436</v>
      </c>
      <c r="OT67" s="98" t="s">
        <v>36</v>
      </c>
      <c r="OU67" s="105">
        <v>13251498</v>
      </c>
      <c r="OV67" s="100">
        <v>4</v>
      </c>
      <c r="OW67" s="106">
        <v>3.16</v>
      </c>
      <c r="OX67" s="108">
        <f t="shared" si="477"/>
        <v>13251498</v>
      </c>
      <c r="OZ67" s="98" t="s">
        <v>36</v>
      </c>
      <c r="PA67" s="105">
        <v>13278722</v>
      </c>
      <c r="PB67" s="100">
        <v>4</v>
      </c>
      <c r="PC67" s="106">
        <v>2.4700000000000002</v>
      </c>
      <c r="PD67" s="108">
        <f t="shared" si="478"/>
        <v>13278722</v>
      </c>
      <c r="PF67" s="98" t="s">
        <v>36</v>
      </c>
      <c r="PG67" s="105">
        <v>13297537</v>
      </c>
      <c r="PH67" s="100">
        <v>4</v>
      </c>
      <c r="PI67" s="106">
        <v>1.69</v>
      </c>
      <c r="PJ67" s="108">
        <f t="shared" si="479"/>
        <v>13297537</v>
      </c>
      <c r="PL67" s="98" t="s">
        <v>36</v>
      </c>
      <c r="PM67" s="105">
        <v>13309939</v>
      </c>
      <c r="PN67" s="100">
        <v>4</v>
      </c>
      <c r="PO67" s="106">
        <v>1.1200000000000001</v>
      </c>
      <c r="PP67" s="108">
        <f t="shared" si="480"/>
        <v>13309939</v>
      </c>
      <c r="PR67" s="98" t="s">
        <v>36</v>
      </c>
      <c r="PS67" s="105">
        <v>13295578</v>
      </c>
      <c r="PT67" s="100">
        <v>4</v>
      </c>
      <c r="PU67" s="106">
        <v>-1.29</v>
      </c>
      <c r="PV67" s="108">
        <f t="shared" si="481"/>
        <v>13295578</v>
      </c>
      <c r="PX67" s="98" t="s">
        <v>36</v>
      </c>
      <c r="PY67" s="105">
        <v>13282759</v>
      </c>
      <c r="PZ67" s="100">
        <v>4</v>
      </c>
      <c r="QA67" s="106">
        <v>-1.1499999999999999</v>
      </c>
      <c r="QB67" s="108">
        <f t="shared" si="482"/>
        <v>13282759</v>
      </c>
      <c r="QD67" s="98" t="s">
        <v>36</v>
      </c>
      <c r="QE67" s="105">
        <v>13274086</v>
      </c>
      <c r="QF67" s="100">
        <v>4</v>
      </c>
      <c r="QG67" s="106">
        <v>-0.78</v>
      </c>
      <c r="QH67" s="108">
        <f t="shared" si="483"/>
        <v>13274086</v>
      </c>
      <c r="QJ67" s="98" t="s">
        <v>36</v>
      </c>
      <c r="QK67" s="105">
        <v>13264326</v>
      </c>
      <c r="QL67" s="100">
        <v>4</v>
      </c>
      <c r="QM67" s="106">
        <v>-0.87</v>
      </c>
      <c r="QN67" s="108">
        <f t="shared" si="484"/>
        <v>13264326</v>
      </c>
      <c r="QP67" s="98" t="s">
        <v>36</v>
      </c>
      <c r="QQ67" s="105">
        <v>13242173</v>
      </c>
      <c r="QR67" s="100">
        <v>4</v>
      </c>
      <c r="QS67" s="106">
        <v>-2</v>
      </c>
      <c r="QT67" s="108">
        <f t="shared" si="485"/>
        <v>13242173</v>
      </c>
      <c r="QV67" s="98" t="s">
        <v>36</v>
      </c>
      <c r="QW67" s="105"/>
      <c r="QX67" s="100"/>
      <c r="QY67" s="106"/>
      <c r="QZ67" s="108">
        <f t="shared" si="486"/>
        <v>0</v>
      </c>
      <c r="RB67" s="98" t="s">
        <v>36</v>
      </c>
      <c r="RC67" s="105"/>
      <c r="RD67" s="100"/>
      <c r="RE67" s="106"/>
      <c r="RF67" s="108">
        <f t="shared" si="487"/>
        <v>0</v>
      </c>
      <c r="RH67" s="98" t="s">
        <v>36</v>
      </c>
      <c r="RI67" s="105"/>
      <c r="RJ67" s="100"/>
      <c r="RK67" s="106"/>
      <c r="RL67" s="108">
        <f t="shared" si="488"/>
        <v>0</v>
      </c>
      <c r="RN67" s="98" t="s">
        <v>36</v>
      </c>
      <c r="RO67" s="105"/>
      <c r="RP67" s="100"/>
      <c r="RQ67" s="106"/>
      <c r="RR67" s="108">
        <f t="shared" si="489"/>
        <v>0</v>
      </c>
      <c r="RT67" s="98" t="s">
        <v>36</v>
      </c>
      <c r="RU67" s="105"/>
      <c r="RV67" s="100"/>
      <c r="RW67" s="106"/>
      <c r="RX67" s="108">
        <f t="shared" si="490"/>
        <v>0</v>
      </c>
      <c r="RZ67" s="98" t="s">
        <v>36</v>
      </c>
      <c r="SA67" s="105"/>
      <c r="SB67" s="100"/>
      <c r="SC67" s="106"/>
      <c r="SD67" s="108">
        <f t="shared" si="491"/>
        <v>0</v>
      </c>
      <c r="SF67" s="98" t="s">
        <v>36</v>
      </c>
      <c r="SG67" s="105"/>
      <c r="SH67" s="100"/>
      <c r="SI67" s="106"/>
      <c r="SJ67" s="108">
        <f t="shared" si="492"/>
        <v>0</v>
      </c>
      <c r="SL67" s="98" t="s">
        <v>36</v>
      </c>
      <c r="SM67" s="105"/>
      <c r="SN67" s="100"/>
      <c r="SO67" s="106"/>
      <c r="SP67" s="108">
        <f t="shared" si="493"/>
        <v>0</v>
      </c>
      <c r="SR67" s="98" t="s">
        <v>36</v>
      </c>
      <c r="SS67" s="105"/>
      <c r="ST67" s="100"/>
      <c r="SU67" s="106"/>
      <c r="SV67" s="108">
        <f t="shared" si="494"/>
        <v>0</v>
      </c>
      <c r="SX67" s="98" t="s">
        <v>36</v>
      </c>
      <c r="SY67" s="105"/>
      <c r="SZ67" s="100"/>
      <c r="TA67" s="106"/>
      <c r="TB67" s="108">
        <f t="shared" si="495"/>
        <v>0</v>
      </c>
      <c r="TD67" s="98"/>
      <c r="TE67" s="105"/>
      <c r="TF67" s="100"/>
      <c r="TG67" s="106"/>
      <c r="TH67" s="108">
        <f t="shared" si="496"/>
        <v>0</v>
      </c>
      <c r="TJ67" s="98"/>
      <c r="TK67" s="105"/>
      <c r="TL67" s="100"/>
      <c r="TM67" s="106"/>
      <c r="TN67" s="108">
        <f t="shared" si="497"/>
        <v>0</v>
      </c>
      <c r="TP67" s="98"/>
      <c r="TQ67" s="105"/>
      <c r="TR67" s="100"/>
      <c r="TS67" s="106"/>
      <c r="TT67" s="108">
        <f t="shared" si="498"/>
        <v>0</v>
      </c>
      <c r="TV67" s="98"/>
      <c r="TW67" s="105"/>
      <c r="TX67" s="100"/>
      <c r="TY67" s="106"/>
      <c r="TZ67" s="108">
        <f t="shared" si="499"/>
        <v>0</v>
      </c>
      <c r="UB67" s="98"/>
      <c r="UC67" s="105"/>
      <c r="UD67" s="100"/>
      <c r="UE67" s="106"/>
      <c r="UF67" s="108">
        <f t="shared" si="500"/>
        <v>0</v>
      </c>
    </row>
    <row r="68" spans="1:552" x14ac:dyDescent="0.25">
      <c r="A68" s="76" t="s">
        <v>254</v>
      </c>
      <c r="B68" s="77" t="s">
        <v>10</v>
      </c>
      <c r="C68" s="292" t="s">
        <v>147</v>
      </c>
      <c r="D68" s="293"/>
      <c r="E68" s="294"/>
      <c r="F68" s="295"/>
      <c r="G68" s="296"/>
      <c r="H68" s="88">
        <f t="shared" si="501"/>
        <v>0</v>
      </c>
      <c r="I68" s="80"/>
      <c r="J68" s="238"/>
      <c r="K68" s="218"/>
      <c r="L68" s="219"/>
      <c r="M68" s="217">
        <f t="shared" si="502"/>
        <v>0</v>
      </c>
      <c r="N68" s="89"/>
      <c r="O68" s="88"/>
      <c r="P68" s="94"/>
      <c r="Q68" s="88">
        <f t="shared" si="503"/>
        <v>0</v>
      </c>
      <c r="R68" s="290"/>
      <c r="S68" s="89"/>
      <c r="T68" s="88"/>
      <c r="U68" s="94"/>
      <c r="V68" s="88">
        <f t="shared" si="504"/>
        <v>0</v>
      </c>
      <c r="W68" s="290"/>
      <c r="X68" s="89"/>
      <c r="Y68" s="88"/>
      <c r="Z68" s="94"/>
      <c r="AA68" s="88">
        <f t="shared" si="505"/>
        <v>0</v>
      </c>
      <c r="AB68" s="290"/>
      <c r="AC68" s="89"/>
      <c r="AD68" s="88"/>
      <c r="AE68" s="88"/>
      <c r="AF68" s="88">
        <f t="shared" si="506"/>
        <v>0</v>
      </c>
      <c r="AG68" s="290"/>
      <c r="AH68" s="90"/>
      <c r="AI68" s="88"/>
      <c r="AJ68" s="94"/>
      <c r="AK68" s="88">
        <f t="shared" si="507"/>
        <v>0</v>
      </c>
      <c r="AL68" s="290"/>
      <c r="AM68" s="89"/>
      <c r="AN68" s="88"/>
      <c r="AO68" s="94"/>
      <c r="AP68" s="264"/>
      <c r="AQ68" s="88">
        <f t="shared" si="508"/>
        <v>0</v>
      </c>
      <c r="AR68" s="88"/>
      <c r="AS68" s="89"/>
      <c r="AT68" s="88"/>
      <c r="AU68" s="94"/>
      <c r="AV68" s="221"/>
      <c r="AW68" s="93">
        <f t="shared" si="509"/>
        <v>0</v>
      </c>
      <c r="AX68" s="89"/>
      <c r="AY68" s="88"/>
      <c r="AZ68" s="88"/>
      <c r="BA68" s="94"/>
      <c r="BB68" s="93">
        <f t="shared" si="510"/>
        <v>0</v>
      </c>
      <c r="BC68" s="291"/>
      <c r="BD68" s="88"/>
      <c r="BE68" s="94"/>
      <c r="BF68" s="113"/>
      <c r="BG68" s="97">
        <f t="shared" si="511"/>
        <v>0</v>
      </c>
      <c r="BH68" s="98"/>
      <c r="BI68" s="99"/>
      <c r="BJ68" s="100"/>
      <c r="BK68" s="100"/>
      <c r="BL68" s="101">
        <f t="shared" si="512"/>
        <v>0</v>
      </c>
      <c r="BM68" s="102"/>
      <c r="BN68" s="99"/>
      <c r="BO68" s="99"/>
      <c r="BP68" s="106"/>
      <c r="BQ68" s="104">
        <f t="shared" si="513"/>
        <v>0</v>
      </c>
      <c r="BR68" s="98"/>
      <c r="BS68" s="105"/>
      <c r="BT68" s="105"/>
      <c r="BU68" s="106"/>
      <c r="BV68" s="104">
        <f t="shared" si="514"/>
        <v>0</v>
      </c>
      <c r="BW68" s="98"/>
      <c r="BX68" s="105"/>
      <c r="BY68" s="105"/>
      <c r="BZ68" s="106"/>
      <c r="CA68" s="104">
        <f t="shared" si="515"/>
        <v>0</v>
      </c>
      <c r="CB68" s="98"/>
      <c r="CC68" s="105"/>
      <c r="CD68" s="105"/>
      <c r="CE68" s="100"/>
      <c r="CF68" s="104">
        <f t="shared" si="516"/>
        <v>0</v>
      </c>
      <c r="CG68" s="98"/>
      <c r="CH68" s="105"/>
      <c r="CI68" s="100"/>
      <c r="CJ68" s="106"/>
      <c r="CK68" s="105">
        <f t="shared" si="517"/>
        <v>0</v>
      </c>
      <c r="CL68" s="98"/>
      <c r="CM68" s="99"/>
      <c r="CN68" s="105"/>
      <c r="CO68" s="100"/>
      <c r="CP68" s="104">
        <f t="shared" si="518"/>
        <v>0</v>
      </c>
      <c r="CQ68" s="98"/>
      <c r="CR68" s="105"/>
      <c r="CS68" s="100"/>
      <c r="CT68" s="106"/>
      <c r="CU68" s="104">
        <f t="shared" si="519"/>
        <v>0</v>
      </c>
      <c r="CW68" s="107"/>
      <c r="CY68" s="228"/>
      <c r="CZ68" s="104">
        <f t="shared" si="520"/>
        <v>0</v>
      </c>
      <c r="DA68" s="105"/>
      <c r="DC68" s="107"/>
      <c r="DE68" s="228"/>
      <c r="DF68" s="104">
        <f t="shared" si="521"/>
        <v>0</v>
      </c>
      <c r="DH68" s="107"/>
      <c r="DJ68" s="228"/>
      <c r="DK68" s="104">
        <f t="shared" si="522"/>
        <v>0</v>
      </c>
      <c r="DM68" s="107"/>
      <c r="DO68" s="228"/>
      <c r="DP68" s="104">
        <f t="shared" si="523"/>
        <v>0</v>
      </c>
      <c r="DQ68" s="1" t="s">
        <v>35</v>
      </c>
      <c r="DR68" s="107">
        <v>8608967</v>
      </c>
      <c r="DS68" s="1">
        <v>6</v>
      </c>
      <c r="DT68" s="228"/>
      <c r="DU68" s="104">
        <f t="shared" si="524"/>
        <v>8608967</v>
      </c>
      <c r="DV68" s="1" t="s">
        <v>35</v>
      </c>
      <c r="DW68" s="107">
        <v>9319279</v>
      </c>
      <c r="DX68" s="1">
        <v>6</v>
      </c>
      <c r="DY68" s="228">
        <v>-11.72</v>
      </c>
      <c r="DZ68" s="104">
        <f t="shared" si="525"/>
        <v>9319279</v>
      </c>
      <c r="EA68" s="1" t="s">
        <v>35</v>
      </c>
      <c r="EB68" s="107">
        <v>9394805</v>
      </c>
      <c r="EC68" s="1">
        <v>6</v>
      </c>
      <c r="ED68" s="228">
        <v>9.73</v>
      </c>
      <c r="EE68" s="104">
        <f t="shared" si="526"/>
        <v>9394805</v>
      </c>
      <c r="EF68" s="1" t="s">
        <v>35</v>
      </c>
      <c r="EG68" s="107">
        <v>9531259</v>
      </c>
      <c r="EH68" s="1">
        <v>6</v>
      </c>
      <c r="EI68" s="228">
        <v>17.36</v>
      </c>
      <c r="EJ68" s="104">
        <f t="shared" si="527"/>
        <v>9531259</v>
      </c>
      <c r="EK68" s="1" t="s">
        <v>35</v>
      </c>
      <c r="EL68" s="107">
        <v>9581528</v>
      </c>
      <c r="EM68" s="1">
        <v>6</v>
      </c>
      <c r="EN68" s="228">
        <v>6.06</v>
      </c>
      <c r="EO68" s="104">
        <f t="shared" si="528"/>
        <v>9581528</v>
      </c>
      <c r="EP68" s="1" t="s">
        <v>35</v>
      </c>
      <c r="EQ68" s="107">
        <v>9651609</v>
      </c>
      <c r="ER68" s="1">
        <v>6</v>
      </c>
      <c r="ES68" s="228">
        <v>8.7799999999999994</v>
      </c>
      <c r="ET68" s="104">
        <f t="shared" si="529"/>
        <v>9651609</v>
      </c>
      <c r="EV68" s="98" t="s">
        <v>35</v>
      </c>
      <c r="EW68" s="105">
        <v>10309041</v>
      </c>
      <c r="EX68" s="100">
        <v>7</v>
      </c>
      <c r="EY68" s="229">
        <v>18.420000000000002</v>
      </c>
      <c r="EZ68" s="104">
        <f t="shared" si="530"/>
        <v>10309041</v>
      </c>
      <c r="FB68" s="98" t="s">
        <v>35</v>
      </c>
      <c r="FC68" s="105">
        <v>10319938</v>
      </c>
      <c r="FD68" s="100">
        <v>7</v>
      </c>
      <c r="FE68" s="229">
        <v>1.27</v>
      </c>
      <c r="FF68" s="104">
        <f t="shared" si="531"/>
        <v>10319938</v>
      </c>
      <c r="FH68" s="98" t="s">
        <v>35</v>
      </c>
      <c r="FI68" s="105">
        <v>11581636</v>
      </c>
      <c r="FJ68" s="100">
        <v>10</v>
      </c>
      <c r="FK68" s="229">
        <v>0.77</v>
      </c>
      <c r="FL68" s="104">
        <f t="shared" si="532"/>
        <v>11581636</v>
      </c>
      <c r="FN68" s="98" t="s">
        <v>35</v>
      </c>
      <c r="FO68" s="105">
        <v>11613286</v>
      </c>
      <c r="FP68" s="100">
        <v>10</v>
      </c>
      <c r="FQ68" s="229">
        <v>3.19</v>
      </c>
      <c r="FR68" s="104">
        <f t="shared" si="533"/>
        <v>11613286</v>
      </c>
      <c r="FT68" s="98" t="s">
        <v>35</v>
      </c>
      <c r="FU68" s="105">
        <v>11576982</v>
      </c>
      <c r="FV68" s="100">
        <v>10</v>
      </c>
      <c r="FW68" s="229">
        <v>-4.68</v>
      </c>
      <c r="FX68" s="104">
        <f t="shared" si="534"/>
        <v>11576982</v>
      </c>
      <c r="FZ68" s="98" t="s">
        <v>35</v>
      </c>
      <c r="GA68" s="105">
        <v>11572303</v>
      </c>
      <c r="GB68" s="100">
        <v>10</v>
      </c>
      <c r="GC68" s="229">
        <v>-2.11</v>
      </c>
      <c r="GD68" s="104">
        <f t="shared" si="535"/>
        <v>11572303</v>
      </c>
      <c r="GF68" s="98" t="s">
        <v>35</v>
      </c>
      <c r="GG68" s="105">
        <v>11683706</v>
      </c>
      <c r="GH68" s="100">
        <v>10</v>
      </c>
      <c r="GI68" s="229">
        <v>11.55</v>
      </c>
      <c r="GJ68" s="104">
        <f t="shared" si="536"/>
        <v>11683706</v>
      </c>
      <c r="GL68" s="98" t="s">
        <v>35</v>
      </c>
      <c r="GM68" s="105">
        <v>11615216</v>
      </c>
      <c r="GN68" s="100">
        <v>10</v>
      </c>
      <c r="GO68" s="229">
        <v>-7.1</v>
      </c>
      <c r="GP68" s="104">
        <f t="shared" si="537"/>
        <v>11615216</v>
      </c>
      <c r="GR68" s="98" t="s">
        <v>35</v>
      </c>
      <c r="GS68" s="105">
        <v>11328454</v>
      </c>
      <c r="GT68" s="100">
        <v>10</v>
      </c>
      <c r="GU68" s="229">
        <v>-29.63</v>
      </c>
      <c r="GV68" s="104">
        <f t="shared" si="538"/>
        <v>11328454</v>
      </c>
      <c r="GX68" s="98" t="s">
        <v>35</v>
      </c>
      <c r="GY68" s="105">
        <v>11417850</v>
      </c>
      <c r="GZ68" s="100">
        <v>10</v>
      </c>
      <c r="HA68" s="229">
        <v>6.37</v>
      </c>
      <c r="HB68" s="108">
        <f t="shared" si="539"/>
        <v>11417850</v>
      </c>
      <c r="HD68" s="98" t="s">
        <v>35</v>
      </c>
      <c r="HE68" s="105">
        <v>11383771.779999999</v>
      </c>
      <c r="HF68" s="100">
        <v>10</v>
      </c>
      <c r="HG68" s="229">
        <v>-5.1100000000000003</v>
      </c>
      <c r="HH68" s="108">
        <f t="shared" si="540"/>
        <v>11383771.779999999</v>
      </c>
      <c r="HJ68" s="98" t="s">
        <v>35</v>
      </c>
      <c r="HK68" s="105">
        <v>11441925</v>
      </c>
      <c r="HL68" s="100">
        <v>10</v>
      </c>
      <c r="HM68" s="229">
        <v>6.13</v>
      </c>
      <c r="HN68" s="108">
        <f t="shared" si="541"/>
        <v>11441925</v>
      </c>
      <c r="HP68" s="98" t="s">
        <v>35</v>
      </c>
      <c r="HQ68" s="105">
        <v>11539276</v>
      </c>
      <c r="HR68" s="100">
        <v>10</v>
      </c>
      <c r="HS68" s="229">
        <v>10.5</v>
      </c>
      <c r="HT68" s="108">
        <f t="shared" si="542"/>
        <v>11539276</v>
      </c>
      <c r="HV68" s="98" t="s">
        <v>35</v>
      </c>
      <c r="HW68" s="105">
        <v>11523299</v>
      </c>
      <c r="HX68" s="100">
        <v>10</v>
      </c>
      <c r="HY68" s="229">
        <v>-1.66</v>
      </c>
      <c r="HZ68" s="108">
        <f t="shared" si="543"/>
        <v>11523299</v>
      </c>
      <c r="IB68" s="98" t="s">
        <v>35</v>
      </c>
      <c r="IC68" s="105">
        <v>11544903</v>
      </c>
      <c r="ID68" s="100">
        <v>10</v>
      </c>
      <c r="IE68" s="229">
        <v>2.1800000000000002</v>
      </c>
      <c r="IF68" s="108">
        <f t="shared" si="544"/>
        <v>11544903</v>
      </c>
      <c r="IH68" s="98" t="s">
        <v>35</v>
      </c>
      <c r="II68" s="105">
        <v>11568268</v>
      </c>
      <c r="IJ68" s="100">
        <v>10</v>
      </c>
      <c r="IK68" s="229">
        <v>2.36</v>
      </c>
      <c r="IL68" s="108">
        <f t="shared" si="545"/>
        <v>11568268</v>
      </c>
      <c r="IN68" s="98" t="s">
        <v>35</v>
      </c>
      <c r="IO68" s="105">
        <v>11636473</v>
      </c>
      <c r="IP68" s="100">
        <v>10</v>
      </c>
      <c r="IQ68" s="229">
        <v>6.76</v>
      </c>
      <c r="IR68" s="108">
        <f t="shared" si="546"/>
        <v>11636473</v>
      </c>
      <c r="IT68" s="98" t="s">
        <v>35</v>
      </c>
      <c r="IU68" s="105">
        <v>11650136</v>
      </c>
      <c r="IV68" s="100">
        <v>10</v>
      </c>
      <c r="IW68" s="229">
        <v>1.34</v>
      </c>
      <c r="IX68" s="108">
        <f t="shared" si="547"/>
        <v>11650136</v>
      </c>
      <c r="IZ68" s="98" t="s">
        <v>35</v>
      </c>
      <c r="JA68" s="105">
        <v>11699825</v>
      </c>
      <c r="JB68" s="100">
        <v>10</v>
      </c>
      <c r="JC68" s="229">
        <v>5.12</v>
      </c>
      <c r="JD68" s="108">
        <f t="shared" si="548"/>
        <v>11699825</v>
      </c>
      <c r="JF68" s="98" t="s">
        <v>35</v>
      </c>
      <c r="JG68" s="105">
        <v>11777437</v>
      </c>
      <c r="JH68" s="100">
        <v>10</v>
      </c>
      <c r="JI68" s="229">
        <v>7.89</v>
      </c>
      <c r="JJ68" s="108">
        <f t="shared" si="549"/>
        <v>11777437</v>
      </c>
      <c r="JL68" s="98" t="s">
        <v>35</v>
      </c>
      <c r="JM68" s="105">
        <v>11794934</v>
      </c>
      <c r="JN68" s="100">
        <v>10</v>
      </c>
      <c r="JO68" s="229">
        <v>1.78</v>
      </c>
      <c r="JP68" s="108">
        <f t="shared" si="550"/>
        <v>11794934</v>
      </c>
      <c r="JR68" s="98" t="s">
        <v>35</v>
      </c>
      <c r="JS68" s="105">
        <v>11783873</v>
      </c>
      <c r="JT68" s="100">
        <v>10</v>
      </c>
      <c r="JU68" s="229">
        <v>-1.32</v>
      </c>
      <c r="JV68" s="108">
        <f t="shared" si="551"/>
        <v>11783873</v>
      </c>
      <c r="JX68" s="98" t="s">
        <v>41</v>
      </c>
      <c r="JY68" s="105">
        <v>11812624</v>
      </c>
      <c r="JZ68" s="100">
        <v>10</v>
      </c>
      <c r="KA68" s="229">
        <v>2.82</v>
      </c>
      <c r="KB68" s="108">
        <f t="shared" si="552"/>
        <v>11812624</v>
      </c>
      <c r="KD68" s="98" t="s">
        <v>41</v>
      </c>
      <c r="KE68" s="105">
        <v>11803203</v>
      </c>
      <c r="KF68" s="100">
        <v>10</v>
      </c>
      <c r="KG68" s="229">
        <v>-0.89</v>
      </c>
      <c r="KH68" s="108">
        <f t="shared" si="553"/>
        <v>11803203</v>
      </c>
      <c r="KJ68" s="98" t="s">
        <v>41</v>
      </c>
      <c r="KK68" s="105">
        <v>11834939</v>
      </c>
      <c r="KL68" s="100">
        <v>10</v>
      </c>
      <c r="KM68" s="229">
        <v>3.81</v>
      </c>
      <c r="KN68" s="108">
        <f t="shared" si="554"/>
        <v>11834939</v>
      </c>
      <c r="KP68" s="98" t="s">
        <v>41</v>
      </c>
      <c r="KQ68" s="105">
        <v>11834932</v>
      </c>
      <c r="KR68" s="100">
        <v>10</v>
      </c>
      <c r="KS68" s="229">
        <v>0</v>
      </c>
      <c r="KT68" s="108">
        <f t="shared" si="555"/>
        <v>11834932</v>
      </c>
      <c r="KV68" s="98" t="s">
        <v>41</v>
      </c>
      <c r="KW68" s="105">
        <v>11781938</v>
      </c>
      <c r="KX68" s="100">
        <v>10</v>
      </c>
      <c r="KY68" s="229">
        <v>-5.67</v>
      </c>
      <c r="KZ68" s="108">
        <f t="shared" si="556"/>
        <v>11781938</v>
      </c>
      <c r="LB68" s="98" t="s">
        <v>41</v>
      </c>
      <c r="LC68" s="105">
        <v>11833781</v>
      </c>
      <c r="LD68" s="100">
        <v>10</v>
      </c>
      <c r="LE68" s="229">
        <v>5.21</v>
      </c>
      <c r="LF68" s="108">
        <f t="shared" si="557"/>
        <v>11833781</v>
      </c>
      <c r="LH68" s="98" t="s">
        <v>41</v>
      </c>
      <c r="LI68" s="105">
        <v>11862756</v>
      </c>
      <c r="LJ68" s="100">
        <v>10</v>
      </c>
      <c r="LK68" s="229">
        <v>2.92</v>
      </c>
      <c r="LL68" s="108">
        <f t="shared" si="558"/>
        <v>11862756</v>
      </c>
      <c r="LN68" s="98" t="s">
        <v>41</v>
      </c>
      <c r="LO68" s="105">
        <v>11870323</v>
      </c>
      <c r="LP68" s="100">
        <v>10</v>
      </c>
      <c r="LQ68" s="229">
        <v>1.04</v>
      </c>
      <c r="LR68" s="108">
        <f t="shared" si="559"/>
        <v>11870323</v>
      </c>
      <c r="LT68" s="98" t="s">
        <v>41</v>
      </c>
      <c r="LU68" s="105">
        <v>12159259</v>
      </c>
      <c r="LV68" s="100">
        <v>10</v>
      </c>
      <c r="LW68" s="229">
        <v>2.08</v>
      </c>
      <c r="LX68" s="108">
        <f t="shared" ref="LX68:LX72" si="560">LU68</f>
        <v>12159259</v>
      </c>
      <c r="LZ68" s="98" t="s">
        <v>41</v>
      </c>
      <c r="MA68" s="105">
        <v>11935940</v>
      </c>
      <c r="MB68" s="100">
        <v>10</v>
      </c>
      <c r="MC68" s="229">
        <v>4.4800000000000004</v>
      </c>
      <c r="MD68" s="108">
        <f>MA68</f>
        <v>11935940</v>
      </c>
      <c r="MF68" s="98" t="s">
        <v>41</v>
      </c>
      <c r="MG68" s="105">
        <v>11928298</v>
      </c>
      <c r="MH68" s="100">
        <v>10</v>
      </c>
      <c r="MI68" s="229">
        <v>-0.77</v>
      </c>
      <c r="MJ68" s="108">
        <f>MG68</f>
        <v>11928298</v>
      </c>
      <c r="ML68" s="98" t="s">
        <v>41</v>
      </c>
      <c r="MM68" s="105">
        <v>11948214</v>
      </c>
      <c r="MN68" s="100">
        <v>10</v>
      </c>
      <c r="MO68" s="229">
        <v>1.86</v>
      </c>
      <c r="MP68" s="108">
        <f>MM68</f>
        <v>11948214</v>
      </c>
      <c r="MR68" s="98" t="s">
        <v>41</v>
      </c>
      <c r="MS68" s="105">
        <v>11966966</v>
      </c>
      <c r="MT68" s="100">
        <v>10</v>
      </c>
      <c r="MU68" s="229">
        <v>1.83</v>
      </c>
      <c r="MV68" s="108">
        <f>MS68</f>
        <v>11966966</v>
      </c>
      <c r="MX68" s="98" t="s">
        <v>41</v>
      </c>
      <c r="MY68" s="105">
        <v>11927710</v>
      </c>
      <c r="MZ68" s="100">
        <v>10</v>
      </c>
      <c r="NA68" s="106">
        <v>-3.94</v>
      </c>
      <c r="NB68" s="108">
        <f t="shared" si="469"/>
        <v>11927710</v>
      </c>
      <c r="ND68" s="98" t="s">
        <v>41</v>
      </c>
      <c r="NE68" s="105">
        <v>11988038</v>
      </c>
      <c r="NF68" s="100">
        <v>10</v>
      </c>
      <c r="NG68" s="106">
        <v>6.2</v>
      </c>
      <c r="NH68" s="108">
        <f t="shared" si="470"/>
        <v>11988038</v>
      </c>
      <c r="NJ68" s="98" t="s">
        <v>41</v>
      </c>
      <c r="NK68" s="105">
        <v>12000318</v>
      </c>
      <c r="NL68" s="100">
        <v>10</v>
      </c>
      <c r="NM68" s="106">
        <v>1.23</v>
      </c>
      <c r="NN68" s="108">
        <f t="shared" si="471"/>
        <v>12000318</v>
      </c>
      <c r="NP68" s="98" t="s">
        <v>41</v>
      </c>
      <c r="NQ68" s="105">
        <v>11971376</v>
      </c>
      <c r="NR68" s="100">
        <v>10</v>
      </c>
      <c r="NS68" s="106">
        <v>-3.46</v>
      </c>
      <c r="NT68" s="108">
        <f t="shared" si="472"/>
        <v>11971376</v>
      </c>
      <c r="NV68" s="98" t="s">
        <v>41</v>
      </c>
      <c r="NW68" s="105">
        <v>11989474</v>
      </c>
      <c r="NX68" s="100">
        <v>10</v>
      </c>
      <c r="NY68" s="106">
        <v>1.77</v>
      </c>
      <c r="NZ68" s="108">
        <f t="shared" si="473"/>
        <v>11989474</v>
      </c>
      <c r="OB68" s="98" t="s">
        <v>41</v>
      </c>
      <c r="OC68" s="105">
        <v>12022790</v>
      </c>
      <c r="OD68" s="100">
        <v>10</v>
      </c>
      <c r="OE68" s="106">
        <v>3.38</v>
      </c>
      <c r="OF68" s="108">
        <f t="shared" si="474"/>
        <v>12022790</v>
      </c>
      <c r="OH68" s="98" t="s">
        <v>41</v>
      </c>
      <c r="OI68" s="105">
        <v>12086459</v>
      </c>
      <c r="OJ68" s="100">
        <v>10</v>
      </c>
      <c r="OK68" s="106">
        <v>6.08</v>
      </c>
      <c r="OL68" s="108">
        <f t="shared" si="475"/>
        <v>12086459</v>
      </c>
      <c r="ON68" s="98" t="s">
        <v>41</v>
      </c>
      <c r="OO68" s="105">
        <v>12099509</v>
      </c>
      <c r="OP68" s="100">
        <v>10</v>
      </c>
      <c r="OQ68" s="106">
        <v>1.3</v>
      </c>
      <c r="OR68" s="108">
        <f t="shared" si="476"/>
        <v>12099509</v>
      </c>
      <c r="OT68" s="98" t="s">
        <v>41</v>
      </c>
      <c r="OU68" s="105">
        <v>12099618</v>
      </c>
      <c r="OV68" s="100">
        <v>10</v>
      </c>
      <c r="OW68" s="106">
        <v>-0.03</v>
      </c>
      <c r="OX68" s="108">
        <f t="shared" si="477"/>
        <v>12099618</v>
      </c>
      <c r="OZ68" s="98" t="s">
        <v>41</v>
      </c>
      <c r="PA68" s="105">
        <v>12139107</v>
      </c>
      <c r="PB68" s="100">
        <v>10</v>
      </c>
      <c r="PC68" s="106">
        <v>3.92</v>
      </c>
      <c r="PD68" s="108">
        <f t="shared" si="478"/>
        <v>12139107</v>
      </c>
      <c r="PF68" s="98" t="s">
        <v>41</v>
      </c>
      <c r="PG68" s="105">
        <v>12144764</v>
      </c>
      <c r="PH68" s="100">
        <v>10</v>
      </c>
      <c r="PI68" s="106">
        <v>-0.2</v>
      </c>
      <c r="PJ68" s="108">
        <f t="shared" si="479"/>
        <v>12144764</v>
      </c>
      <c r="PL68" s="98" t="s">
        <v>41</v>
      </c>
      <c r="PM68" s="105">
        <v>12157906</v>
      </c>
      <c r="PN68" s="100">
        <v>10</v>
      </c>
      <c r="PO68" s="106">
        <v>1.04</v>
      </c>
      <c r="PP68" s="108">
        <f t="shared" si="480"/>
        <v>12157906</v>
      </c>
      <c r="PR68" s="98" t="s">
        <v>41</v>
      </c>
      <c r="PS68" s="105">
        <v>12161328</v>
      </c>
      <c r="PT68" s="100">
        <v>10</v>
      </c>
      <c r="PU68" s="106">
        <v>0.34</v>
      </c>
      <c r="PV68" s="108">
        <f t="shared" si="481"/>
        <v>12161328</v>
      </c>
      <c r="PX68" s="98" t="s">
        <v>41</v>
      </c>
      <c r="PY68" s="105">
        <v>12154743</v>
      </c>
      <c r="PZ68" s="100">
        <v>10</v>
      </c>
      <c r="QA68" s="106">
        <v>-0.67</v>
      </c>
      <c r="QB68" s="108">
        <f t="shared" si="482"/>
        <v>12154743</v>
      </c>
      <c r="QD68" s="98" t="s">
        <v>41</v>
      </c>
      <c r="QE68" s="105">
        <v>12137472</v>
      </c>
      <c r="QF68" s="100">
        <v>10</v>
      </c>
      <c r="QG68" s="106">
        <v>-1.71</v>
      </c>
      <c r="QH68" s="108">
        <f t="shared" si="483"/>
        <v>12137472</v>
      </c>
      <c r="QJ68" s="98" t="s">
        <v>41</v>
      </c>
      <c r="QK68" s="105">
        <v>12135972</v>
      </c>
      <c r="QL68" s="100">
        <v>10</v>
      </c>
      <c r="QM68" s="106">
        <v>-0.44</v>
      </c>
      <c r="QN68" s="108">
        <f t="shared" si="484"/>
        <v>12135972</v>
      </c>
      <c r="QP68" s="98" t="s">
        <v>41</v>
      </c>
      <c r="QQ68" s="105">
        <v>12147587</v>
      </c>
      <c r="QR68" s="100">
        <v>10</v>
      </c>
      <c r="QS68" s="106">
        <v>1.1100000000000001</v>
      </c>
      <c r="QT68" s="108">
        <f t="shared" si="485"/>
        <v>12147587</v>
      </c>
      <c r="QV68" s="98" t="s">
        <v>41</v>
      </c>
      <c r="QW68" s="105">
        <v>12157540</v>
      </c>
      <c r="QX68" s="100">
        <v>10</v>
      </c>
      <c r="QY68" s="106">
        <v>0.63</v>
      </c>
      <c r="QZ68" s="108">
        <f t="shared" si="486"/>
        <v>12157540</v>
      </c>
      <c r="RB68" s="98" t="s">
        <v>41</v>
      </c>
      <c r="RC68" s="105">
        <v>12148902</v>
      </c>
      <c r="RD68" s="100">
        <v>10</v>
      </c>
      <c r="RE68" s="106">
        <v>-1.35</v>
      </c>
      <c r="RF68" s="108">
        <f t="shared" si="487"/>
        <v>12148902</v>
      </c>
      <c r="RH68" s="98" t="s">
        <v>41</v>
      </c>
      <c r="RI68" s="105">
        <v>12157653</v>
      </c>
      <c r="RJ68" s="100">
        <v>10</v>
      </c>
      <c r="RK68" s="106">
        <v>0.86</v>
      </c>
      <c r="RL68" s="108">
        <f t="shared" si="488"/>
        <v>12157653</v>
      </c>
      <c r="RN68" s="98" t="s">
        <v>41</v>
      </c>
      <c r="RO68" s="105">
        <v>12164386</v>
      </c>
      <c r="RP68" s="100">
        <v>10</v>
      </c>
      <c r="RQ68" s="106">
        <v>0.63</v>
      </c>
      <c r="RR68" s="108">
        <f t="shared" si="489"/>
        <v>12164386</v>
      </c>
      <c r="RT68" s="98" t="s">
        <v>41</v>
      </c>
      <c r="RU68" s="105">
        <v>12154321</v>
      </c>
      <c r="RV68" s="100">
        <v>10</v>
      </c>
      <c r="RW68" s="106">
        <v>-0.99</v>
      </c>
      <c r="RX68" s="108">
        <f t="shared" si="490"/>
        <v>12154321</v>
      </c>
      <c r="RZ68" s="98" t="s">
        <v>41</v>
      </c>
      <c r="SA68" s="105">
        <v>12166150</v>
      </c>
      <c r="SB68" s="100">
        <v>10</v>
      </c>
      <c r="SC68" s="106">
        <v>1.1399999999999999</v>
      </c>
      <c r="SD68" s="108">
        <f t="shared" si="491"/>
        <v>12166150</v>
      </c>
      <c r="SF68" s="98" t="s">
        <v>41</v>
      </c>
      <c r="SG68" s="105">
        <v>12166436</v>
      </c>
      <c r="SH68" s="100">
        <v>10</v>
      </c>
      <c r="SI68" s="106">
        <v>0.02</v>
      </c>
      <c r="SJ68" s="108">
        <f t="shared" si="492"/>
        <v>12166436</v>
      </c>
      <c r="SL68" s="98" t="s">
        <v>41</v>
      </c>
      <c r="SM68" s="105">
        <v>12173047</v>
      </c>
      <c r="SN68" s="100">
        <v>10</v>
      </c>
      <c r="SO68" s="106">
        <v>0.65</v>
      </c>
      <c r="SP68" s="108">
        <f t="shared" si="493"/>
        <v>12173047</v>
      </c>
      <c r="SR68" s="98" t="s">
        <v>41</v>
      </c>
      <c r="SS68" s="105">
        <v>12174785</v>
      </c>
      <c r="ST68" s="100">
        <v>10</v>
      </c>
      <c r="SU68" s="106">
        <v>0.28000000000000003</v>
      </c>
      <c r="SV68" s="108">
        <f t="shared" si="494"/>
        <v>12174785</v>
      </c>
      <c r="SX68" s="98" t="s">
        <v>41</v>
      </c>
      <c r="SY68" s="105">
        <v>12172460</v>
      </c>
      <c r="SZ68" s="100">
        <v>10</v>
      </c>
      <c r="TA68" s="106">
        <v>-0.26</v>
      </c>
      <c r="TB68" s="108">
        <f t="shared" si="495"/>
        <v>12172460</v>
      </c>
      <c r="TD68" s="98" t="s">
        <v>42</v>
      </c>
      <c r="TE68" s="105">
        <v>12178255.609999999</v>
      </c>
      <c r="TF68" s="100">
        <v>10</v>
      </c>
      <c r="TG68" s="106">
        <v>0.18</v>
      </c>
      <c r="TH68" s="108">
        <f t="shared" si="496"/>
        <v>12178255.609999999</v>
      </c>
      <c r="TJ68" s="98" t="s">
        <v>42</v>
      </c>
      <c r="TK68" s="105">
        <v>12180118.1</v>
      </c>
      <c r="TL68" s="100">
        <v>10</v>
      </c>
      <c r="TM68" s="106">
        <v>0.15</v>
      </c>
      <c r="TN68" s="108">
        <f t="shared" si="497"/>
        <v>12180118.1</v>
      </c>
      <c r="TP68" s="98" t="s">
        <v>42</v>
      </c>
      <c r="TQ68" s="105">
        <v>12206831.07</v>
      </c>
      <c r="TR68" s="100">
        <v>10</v>
      </c>
      <c r="TS68" s="106">
        <v>2.82</v>
      </c>
      <c r="TT68" s="108">
        <f t="shared" si="498"/>
        <v>12206831.07</v>
      </c>
      <c r="TV68" s="98" t="s">
        <v>42</v>
      </c>
      <c r="TW68" s="105">
        <v>12188523.109999999</v>
      </c>
      <c r="TX68" s="100">
        <v>10</v>
      </c>
      <c r="TY68" s="106">
        <v>-1.7</v>
      </c>
      <c r="TZ68" s="108">
        <f t="shared" si="499"/>
        <v>12188523.109999999</v>
      </c>
      <c r="UB68" s="98" t="s">
        <v>42</v>
      </c>
      <c r="UC68" s="105">
        <v>12194855.15</v>
      </c>
      <c r="UD68" s="100">
        <v>10</v>
      </c>
      <c r="UE68" s="106">
        <v>0.62</v>
      </c>
      <c r="UF68" s="108">
        <f t="shared" si="500"/>
        <v>12194855.15</v>
      </c>
    </row>
    <row r="69" spans="1:552" x14ac:dyDescent="0.25">
      <c r="A69" s="76" t="s">
        <v>254</v>
      </c>
      <c r="B69" s="77" t="s">
        <v>13</v>
      </c>
      <c r="C69" s="292" t="s">
        <v>157</v>
      </c>
      <c r="D69" s="293"/>
      <c r="E69" s="294"/>
      <c r="F69" s="295"/>
      <c r="G69" s="296"/>
      <c r="H69" s="88">
        <f t="shared" si="501"/>
        <v>0</v>
      </c>
      <c r="I69" s="80"/>
      <c r="J69" s="238"/>
      <c r="K69" s="218"/>
      <c r="L69" s="219"/>
      <c r="M69" s="217">
        <f t="shared" si="502"/>
        <v>0</v>
      </c>
      <c r="N69" s="89"/>
      <c r="O69" s="88"/>
      <c r="P69" s="94"/>
      <c r="Q69" s="88">
        <f t="shared" si="503"/>
        <v>0</v>
      </c>
      <c r="R69" s="290"/>
      <c r="S69" s="89"/>
      <c r="T69" s="88"/>
      <c r="U69" s="94"/>
      <c r="V69" s="88">
        <f t="shared" si="504"/>
        <v>0</v>
      </c>
      <c r="W69" s="290"/>
      <c r="X69" s="89"/>
      <c r="Y69" s="88"/>
      <c r="Z69" s="94"/>
      <c r="AA69" s="88">
        <f t="shared" si="505"/>
        <v>0</v>
      </c>
      <c r="AB69" s="290"/>
      <c r="AC69" s="89"/>
      <c r="AD69" s="88"/>
      <c r="AE69" s="88"/>
      <c r="AF69" s="88">
        <f t="shared" si="506"/>
        <v>0</v>
      </c>
      <c r="AG69" s="290"/>
      <c r="AH69" s="90"/>
      <c r="AI69" s="88"/>
      <c r="AJ69" s="94"/>
      <c r="AK69" s="88">
        <f t="shared" si="507"/>
        <v>0</v>
      </c>
      <c r="AL69" s="290"/>
      <c r="AM69" s="89"/>
      <c r="AN69" s="88"/>
      <c r="AO69" s="94"/>
      <c r="AP69" s="264"/>
      <c r="AQ69" s="88">
        <f t="shared" si="508"/>
        <v>0</v>
      </c>
      <c r="AR69" s="88"/>
      <c r="AS69" s="89"/>
      <c r="AT69" s="88"/>
      <c r="AU69" s="94"/>
      <c r="AV69" s="221"/>
      <c r="AW69" s="93">
        <f t="shared" si="509"/>
        <v>0</v>
      </c>
      <c r="AX69" s="89"/>
      <c r="AY69" s="88"/>
      <c r="AZ69" s="88"/>
      <c r="BA69" s="94"/>
      <c r="BB69" s="93">
        <f t="shared" si="510"/>
        <v>0</v>
      </c>
      <c r="BC69" s="291"/>
      <c r="BD69" s="88"/>
      <c r="BE69" s="94"/>
      <c r="BF69" s="113"/>
      <c r="BG69" s="97">
        <f t="shared" si="511"/>
        <v>0</v>
      </c>
      <c r="BH69" s="98"/>
      <c r="BI69" s="99"/>
      <c r="BJ69" s="100"/>
      <c r="BK69" s="100"/>
      <c r="BL69" s="101">
        <f t="shared" si="512"/>
        <v>0</v>
      </c>
      <c r="BM69" s="102"/>
      <c r="BN69" s="99"/>
      <c r="BO69" s="99"/>
      <c r="BP69" s="106"/>
      <c r="BQ69" s="104">
        <f t="shared" si="513"/>
        <v>0</v>
      </c>
      <c r="BR69" s="98"/>
      <c r="BS69" s="105"/>
      <c r="BT69" s="105"/>
      <c r="BU69" s="106"/>
      <c r="BV69" s="104">
        <f t="shared" si="514"/>
        <v>0</v>
      </c>
      <c r="BW69" s="98"/>
      <c r="BX69" s="105"/>
      <c r="BY69" s="105"/>
      <c r="BZ69" s="106"/>
      <c r="CA69" s="104">
        <f t="shared" si="515"/>
        <v>0</v>
      </c>
      <c r="CB69" s="98"/>
      <c r="CC69" s="105"/>
      <c r="CD69" s="105"/>
      <c r="CE69" s="100"/>
      <c r="CF69" s="104">
        <f t="shared" si="516"/>
        <v>0</v>
      </c>
      <c r="CG69" s="98"/>
      <c r="CH69" s="105"/>
      <c r="CI69" s="100"/>
      <c r="CJ69" s="106"/>
      <c r="CK69" s="105">
        <f t="shared" si="517"/>
        <v>0</v>
      </c>
      <c r="CL69" s="98"/>
      <c r="CM69" s="99"/>
      <c r="CN69" s="105"/>
      <c r="CO69" s="100"/>
      <c r="CP69" s="104">
        <f t="shared" si="518"/>
        <v>0</v>
      </c>
      <c r="CQ69" s="98"/>
      <c r="CR69" s="105"/>
      <c r="CS69" s="100"/>
      <c r="CT69" s="106"/>
      <c r="CU69" s="104">
        <f t="shared" si="519"/>
        <v>0</v>
      </c>
      <c r="CW69" s="107"/>
      <c r="CY69" s="228"/>
      <c r="CZ69" s="104">
        <f t="shared" si="520"/>
        <v>0</v>
      </c>
      <c r="DA69" s="105"/>
      <c r="DC69" s="107"/>
      <c r="DE69" s="228"/>
      <c r="DF69" s="104">
        <f t="shared" si="521"/>
        <v>0</v>
      </c>
      <c r="DH69" s="107"/>
      <c r="DJ69" s="228"/>
      <c r="DK69" s="104">
        <f t="shared" si="522"/>
        <v>0</v>
      </c>
      <c r="DM69" s="107"/>
      <c r="DO69" s="228"/>
      <c r="DP69" s="104">
        <f t="shared" si="523"/>
        <v>0</v>
      </c>
      <c r="DR69" s="107"/>
      <c r="DT69" s="228"/>
      <c r="DU69" s="104">
        <f t="shared" si="524"/>
        <v>0</v>
      </c>
      <c r="DW69" s="107"/>
      <c r="DY69" s="228"/>
      <c r="DZ69" s="104">
        <f t="shared" si="525"/>
        <v>0</v>
      </c>
      <c r="EB69" s="107"/>
      <c r="ED69" s="228"/>
      <c r="EE69" s="104">
        <f t="shared" si="526"/>
        <v>0</v>
      </c>
      <c r="EG69" s="107"/>
      <c r="EI69" s="228"/>
      <c r="EJ69" s="104">
        <f t="shared" si="527"/>
        <v>0</v>
      </c>
      <c r="EK69" s="1" t="s">
        <v>37</v>
      </c>
      <c r="EL69" s="107">
        <v>3395752</v>
      </c>
      <c r="EM69" s="1">
        <v>8</v>
      </c>
      <c r="EN69" s="297"/>
      <c r="EO69" s="104">
        <f t="shared" si="528"/>
        <v>3395752</v>
      </c>
      <c r="EP69" s="1" t="s">
        <v>37</v>
      </c>
      <c r="EQ69" s="107">
        <v>3727947</v>
      </c>
      <c r="ER69" s="1">
        <v>9</v>
      </c>
      <c r="ES69" s="297">
        <v>7.02</v>
      </c>
      <c r="ET69" s="104">
        <f t="shared" si="529"/>
        <v>3727947</v>
      </c>
      <c r="EV69" s="98" t="s">
        <v>37</v>
      </c>
      <c r="EW69" s="105">
        <v>3950197</v>
      </c>
      <c r="EX69" s="100">
        <v>11</v>
      </c>
      <c r="EY69" s="298">
        <v>6.14</v>
      </c>
      <c r="EZ69" s="104">
        <f t="shared" si="530"/>
        <v>3950197</v>
      </c>
      <c r="FB69" s="98" t="s">
        <v>37</v>
      </c>
      <c r="FC69" s="105">
        <v>3962999</v>
      </c>
      <c r="FD69" s="100">
        <v>11</v>
      </c>
      <c r="FE69" s="298">
        <v>3.89</v>
      </c>
      <c r="FF69" s="104">
        <f t="shared" si="531"/>
        <v>3962999</v>
      </c>
      <c r="FH69" s="98" t="s">
        <v>37</v>
      </c>
      <c r="FI69" s="105">
        <v>4020973</v>
      </c>
      <c r="FJ69" s="100">
        <v>11</v>
      </c>
      <c r="FK69" s="298">
        <v>5.0999999999999996</v>
      </c>
      <c r="FL69" s="104">
        <f t="shared" si="532"/>
        <v>4020973</v>
      </c>
      <c r="FN69" s="98" t="s">
        <v>37</v>
      </c>
      <c r="FO69" s="105">
        <v>9569572</v>
      </c>
      <c r="FP69" s="100">
        <v>15</v>
      </c>
      <c r="FQ69" s="298">
        <v>4.63</v>
      </c>
      <c r="FR69" s="104">
        <f t="shared" si="533"/>
        <v>9569572</v>
      </c>
      <c r="FT69" s="98" t="s">
        <v>37</v>
      </c>
      <c r="FU69" s="105">
        <v>9560371</v>
      </c>
      <c r="FV69" s="100">
        <v>15</v>
      </c>
      <c r="FW69" s="298">
        <v>-1.1200000000000001</v>
      </c>
      <c r="FX69" s="104">
        <f t="shared" si="534"/>
        <v>9560371</v>
      </c>
      <c r="FZ69" s="98" t="s">
        <v>37</v>
      </c>
      <c r="GA69" s="105">
        <v>9581760</v>
      </c>
      <c r="GB69" s="100">
        <v>15</v>
      </c>
      <c r="GC69" s="298">
        <v>1.4</v>
      </c>
      <c r="GD69" s="104">
        <f t="shared" si="535"/>
        <v>9581760</v>
      </c>
      <c r="GF69" s="98" t="s">
        <v>37</v>
      </c>
      <c r="GG69" s="105">
        <v>9572179</v>
      </c>
      <c r="GH69" s="100">
        <v>15</v>
      </c>
      <c r="GI69" s="298">
        <v>-1.2</v>
      </c>
      <c r="GJ69" s="104">
        <f t="shared" si="536"/>
        <v>9572179</v>
      </c>
      <c r="GL69" s="98" t="s">
        <v>33</v>
      </c>
      <c r="GM69" s="105">
        <v>9494799</v>
      </c>
      <c r="GN69" s="100">
        <v>15</v>
      </c>
      <c r="GO69" s="298">
        <v>-9.77</v>
      </c>
      <c r="GP69" s="104">
        <f t="shared" si="537"/>
        <v>9494799</v>
      </c>
      <c r="GR69" s="98" t="s">
        <v>33</v>
      </c>
      <c r="GS69" s="105">
        <v>9422268</v>
      </c>
      <c r="GT69" s="100">
        <v>15</v>
      </c>
      <c r="GU69" s="298">
        <v>-9.17</v>
      </c>
      <c r="GV69" s="104">
        <f t="shared" si="538"/>
        <v>9422268</v>
      </c>
      <c r="GX69" s="98" t="s">
        <v>33</v>
      </c>
      <c r="GY69" s="105">
        <v>9437799</v>
      </c>
      <c r="GZ69" s="100">
        <v>15</v>
      </c>
      <c r="HA69" s="298">
        <v>1.98</v>
      </c>
      <c r="HB69" s="108">
        <f t="shared" si="539"/>
        <v>9437799</v>
      </c>
      <c r="HD69" s="98" t="s">
        <v>33</v>
      </c>
      <c r="HE69" s="105">
        <v>9316577.4800000004</v>
      </c>
      <c r="HF69" s="100">
        <v>15</v>
      </c>
      <c r="HG69" s="298">
        <v>-15.12</v>
      </c>
      <c r="HH69" s="108">
        <f t="shared" si="540"/>
        <v>9316577.4800000004</v>
      </c>
      <c r="HJ69" s="98" t="s">
        <v>33</v>
      </c>
      <c r="HK69" s="105">
        <v>9358780</v>
      </c>
      <c r="HL69" s="100">
        <v>15</v>
      </c>
      <c r="HM69" s="298">
        <v>5.44</v>
      </c>
      <c r="HN69" s="108">
        <f t="shared" si="541"/>
        <v>9358780</v>
      </c>
      <c r="HP69" s="98" t="s">
        <v>33</v>
      </c>
      <c r="HQ69" s="105">
        <v>9399985</v>
      </c>
      <c r="HR69" s="100">
        <v>15</v>
      </c>
      <c r="HS69" s="298">
        <v>4.54</v>
      </c>
      <c r="HT69" s="108">
        <f t="shared" si="542"/>
        <v>9399985</v>
      </c>
      <c r="HV69" s="98" t="s">
        <v>33</v>
      </c>
      <c r="HW69" s="105">
        <v>9420979</v>
      </c>
      <c r="HX69" s="100">
        <v>15</v>
      </c>
      <c r="HY69" s="298">
        <v>2.68</v>
      </c>
      <c r="HZ69" s="108">
        <f t="shared" si="543"/>
        <v>9420979</v>
      </c>
      <c r="IB69" s="98" t="s">
        <v>33</v>
      </c>
      <c r="IC69" s="105">
        <v>9423208</v>
      </c>
      <c r="ID69" s="100">
        <v>15</v>
      </c>
      <c r="IE69" s="298">
        <v>0.23</v>
      </c>
      <c r="IF69" s="108">
        <f t="shared" si="544"/>
        <v>9423208</v>
      </c>
      <c r="IH69" s="98" t="s">
        <v>33</v>
      </c>
      <c r="II69" s="105">
        <v>9412757</v>
      </c>
      <c r="IJ69" s="100">
        <v>15</v>
      </c>
      <c r="IK69" s="298">
        <v>-1.38</v>
      </c>
      <c r="IL69" s="108">
        <f t="shared" si="545"/>
        <v>9412757</v>
      </c>
      <c r="IN69" s="98" t="s">
        <v>33</v>
      </c>
      <c r="IO69" s="105">
        <v>9446059</v>
      </c>
      <c r="IP69" s="100">
        <v>15</v>
      </c>
      <c r="IQ69" s="298">
        <v>4.1100000000000003</v>
      </c>
      <c r="IR69" s="108">
        <f t="shared" si="546"/>
        <v>9446059</v>
      </c>
      <c r="IT69" s="98" t="s">
        <v>33</v>
      </c>
      <c r="IU69" s="105">
        <v>9472772</v>
      </c>
      <c r="IV69" s="100">
        <v>15</v>
      </c>
      <c r="IW69" s="298">
        <v>3.33</v>
      </c>
      <c r="IX69" s="108">
        <f t="shared" si="547"/>
        <v>9472772</v>
      </c>
      <c r="IZ69" s="98" t="s">
        <v>33</v>
      </c>
      <c r="JA69" s="105">
        <v>9492429</v>
      </c>
      <c r="JB69" s="100">
        <v>15</v>
      </c>
      <c r="JC69" s="298">
        <v>2.4900000000000002</v>
      </c>
      <c r="JD69" s="108">
        <f t="shared" si="548"/>
        <v>9492429</v>
      </c>
      <c r="JF69" s="98" t="s">
        <v>33</v>
      </c>
      <c r="JG69" s="105">
        <v>9525449</v>
      </c>
      <c r="JH69" s="100">
        <v>15</v>
      </c>
      <c r="JI69" s="298">
        <v>4.1100000000000003</v>
      </c>
      <c r="JJ69" s="108">
        <f t="shared" si="549"/>
        <v>9525449</v>
      </c>
      <c r="JL69" s="98" t="s">
        <v>33</v>
      </c>
      <c r="JM69" s="105">
        <v>9547254</v>
      </c>
      <c r="JN69" s="100">
        <v>15</v>
      </c>
      <c r="JO69" s="298">
        <v>2.75</v>
      </c>
      <c r="JP69" s="108">
        <f t="shared" si="550"/>
        <v>9547254</v>
      </c>
      <c r="JR69" s="98" t="s">
        <v>33</v>
      </c>
      <c r="JS69" s="105">
        <v>9555765</v>
      </c>
      <c r="JT69" s="100">
        <v>15</v>
      </c>
      <c r="JU69" s="298">
        <v>1.01</v>
      </c>
      <c r="JV69" s="108">
        <f t="shared" si="551"/>
        <v>9555765</v>
      </c>
      <c r="JX69" s="98" t="s">
        <v>33</v>
      </c>
      <c r="JY69" s="105">
        <v>9369208</v>
      </c>
      <c r="JZ69" s="100">
        <v>15</v>
      </c>
      <c r="KA69" s="298">
        <v>-22.82</v>
      </c>
      <c r="KB69" s="108">
        <f t="shared" si="552"/>
        <v>9369208</v>
      </c>
      <c r="KD69" s="98" t="s">
        <v>33</v>
      </c>
      <c r="KE69" s="105">
        <v>9374428</v>
      </c>
      <c r="KF69" s="100">
        <v>15</v>
      </c>
      <c r="KG69" s="298">
        <v>0.74</v>
      </c>
      <c r="KH69" s="108">
        <f t="shared" si="553"/>
        <v>9374428</v>
      </c>
      <c r="KJ69" s="98" t="s">
        <v>33</v>
      </c>
      <c r="KK69" s="105">
        <v>9393867</v>
      </c>
      <c r="KL69" s="100">
        <v>15</v>
      </c>
      <c r="KM69" s="298">
        <v>2.94</v>
      </c>
      <c r="KN69" s="108">
        <f t="shared" si="554"/>
        <v>9393867</v>
      </c>
      <c r="KP69" s="98" t="s">
        <v>33</v>
      </c>
      <c r="KQ69" s="105">
        <v>9411829</v>
      </c>
      <c r="KR69" s="100">
        <v>13</v>
      </c>
      <c r="KS69" s="298">
        <v>2.29</v>
      </c>
      <c r="KT69" s="108">
        <f t="shared" si="555"/>
        <v>9411829</v>
      </c>
      <c r="KV69" s="98" t="s">
        <v>33</v>
      </c>
      <c r="KW69" s="105">
        <v>9390450</v>
      </c>
      <c r="KX69" s="100">
        <v>13</v>
      </c>
      <c r="KY69" s="298">
        <v>-2.69</v>
      </c>
      <c r="KZ69" s="108">
        <f t="shared" si="556"/>
        <v>9390450</v>
      </c>
      <c r="LB69" s="98" t="s">
        <v>33</v>
      </c>
      <c r="LC69" s="105">
        <v>9417392</v>
      </c>
      <c r="LD69" s="100">
        <v>13</v>
      </c>
      <c r="LE69" s="298">
        <v>3.36</v>
      </c>
      <c r="LF69" s="108">
        <f t="shared" si="557"/>
        <v>9417392</v>
      </c>
      <c r="LH69" s="98" t="s">
        <v>33</v>
      </c>
      <c r="LI69" s="105">
        <v>9449136</v>
      </c>
      <c r="LJ69" s="100">
        <v>13</v>
      </c>
      <c r="LK69" s="298">
        <v>4.18</v>
      </c>
      <c r="LL69" s="108">
        <f t="shared" si="558"/>
        <v>9449136</v>
      </c>
      <c r="LN69" s="98" t="s">
        <v>33</v>
      </c>
      <c r="LO69" s="105">
        <v>9466179</v>
      </c>
      <c r="LP69" s="100">
        <v>13</v>
      </c>
      <c r="LQ69" s="229">
        <v>2.16</v>
      </c>
      <c r="LR69" s="108">
        <f t="shared" si="559"/>
        <v>9466179</v>
      </c>
      <c r="LT69" s="98" t="s">
        <v>33</v>
      </c>
      <c r="LU69" s="105">
        <v>9490343</v>
      </c>
      <c r="LV69" s="100">
        <v>13</v>
      </c>
      <c r="LW69" s="229">
        <v>3.06</v>
      </c>
      <c r="LX69" s="108">
        <f t="shared" si="560"/>
        <v>9490343</v>
      </c>
      <c r="LZ69" s="98" t="s">
        <v>33</v>
      </c>
      <c r="MA69" s="105">
        <v>9506368</v>
      </c>
      <c r="MB69" s="100">
        <v>13</v>
      </c>
      <c r="MC69" s="229">
        <v>1.94</v>
      </c>
      <c r="MD69" s="108">
        <f t="shared" ref="MD69:MD72" si="561">MA69</f>
        <v>9506368</v>
      </c>
      <c r="MF69" s="98" t="s">
        <v>33</v>
      </c>
      <c r="MG69" s="105">
        <v>9490052</v>
      </c>
      <c r="MH69" s="100">
        <v>13</v>
      </c>
      <c r="MI69" s="229">
        <v>-2.06</v>
      </c>
      <c r="MJ69" s="108">
        <f t="shared" ref="MJ69:MJ72" si="562">MG69</f>
        <v>9490052</v>
      </c>
      <c r="ML69" s="98" t="s">
        <v>33</v>
      </c>
      <c r="MM69" s="105">
        <v>9482421</v>
      </c>
      <c r="MN69" s="100">
        <v>13</v>
      </c>
      <c r="MO69" s="229">
        <v>-1.08</v>
      </c>
      <c r="MP69" s="108">
        <f t="shared" ref="MP69:MP72" si="563">MM69</f>
        <v>9482421</v>
      </c>
      <c r="MR69" s="98" t="s">
        <v>33</v>
      </c>
      <c r="MS69" s="105">
        <v>9288380</v>
      </c>
      <c r="MT69" s="100">
        <v>13</v>
      </c>
      <c r="MU69" s="229">
        <v>-24.63</v>
      </c>
      <c r="MV69" s="108">
        <f t="shared" ref="MV69:MV72" si="564">MS69</f>
        <v>9288380</v>
      </c>
      <c r="MX69" s="98" t="s">
        <v>33</v>
      </c>
      <c r="MY69" s="105">
        <v>9315557</v>
      </c>
      <c r="MZ69" s="100">
        <v>13</v>
      </c>
      <c r="NA69" s="229">
        <v>3.51</v>
      </c>
      <c r="NB69" s="108">
        <f t="shared" si="469"/>
        <v>9315557</v>
      </c>
      <c r="ND69" s="98" t="s">
        <v>33</v>
      </c>
      <c r="NE69" s="105">
        <v>9354124</v>
      </c>
      <c r="NF69" s="100">
        <v>13</v>
      </c>
      <c r="NG69" s="229">
        <v>4.76</v>
      </c>
      <c r="NH69" s="108">
        <f t="shared" si="470"/>
        <v>9354124</v>
      </c>
      <c r="NJ69" s="98" t="s">
        <v>33</v>
      </c>
      <c r="NK69" s="105">
        <v>9341282</v>
      </c>
      <c r="NL69" s="100">
        <v>13</v>
      </c>
      <c r="NM69" s="106">
        <v>-1.65</v>
      </c>
      <c r="NN69" s="108">
        <f t="shared" si="471"/>
        <v>9341282</v>
      </c>
      <c r="NP69" s="98" t="s">
        <v>33</v>
      </c>
      <c r="NQ69" s="105">
        <v>9342353</v>
      </c>
      <c r="NR69" s="100">
        <v>13</v>
      </c>
      <c r="NS69" s="229">
        <v>0.02</v>
      </c>
      <c r="NT69" s="108">
        <f t="shared" si="472"/>
        <v>9342353</v>
      </c>
      <c r="NV69" s="98" t="s">
        <v>33</v>
      </c>
      <c r="NW69" s="105">
        <v>9347952</v>
      </c>
      <c r="NX69" s="100">
        <v>13</v>
      </c>
      <c r="NY69" s="229">
        <v>0.68</v>
      </c>
      <c r="NZ69" s="108">
        <f t="shared" si="473"/>
        <v>9347952</v>
      </c>
      <c r="OB69" s="98" t="s">
        <v>33</v>
      </c>
      <c r="OC69" s="105">
        <v>9364954</v>
      </c>
      <c r="OD69" s="100">
        <v>13</v>
      </c>
      <c r="OE69" s="229">
        <v>2.25</v>
      </c>
      <c r="OF69" s="108">
        <f t="shared" si="474"/>
        <v>9364954</v>
      </c>
      <c r="OH69" s="98" t="s">
        <v>33</v>
      </c>
      <c r="OI69" s="105">
        <v>9420194</v>
      </c>
      <c r="OJ69" s="100">
        <v>13</v>
      </c>
      <c r="OK69" s="229">
        <v>7.28</v>
      </c>
      <c r="OL69" s="108">
        <f t="shared" si="475"/>
        <v>9420194</v>
      </c>
      <c r="ON69" s="98" t="s">
        <v>33</v>
      </c>
      <c r="OO69" s="105">
        <v>9442824</v>
      </c>
      <c r="OP69" s="100">
        <v>13</v>
      </c>
      <c r="OQ69" s="229">
        <v>2.88</v>
      </c>
      <c r="OR69" s="108">
        <f t="shared" si="476"/>
        <v>9442824</v>
      </c>
      <c r="OT69" s="98" t="s">
        <v>33</v>
      </c>
      <c r="OU69" s="105">
        <v>9452165</v>
      </c>
      <c r="OV69" s="100">
        <v>13</v>
      </c>
      <c r="OW69" s="229">
        <v>1.1200000000000001</v>
      </c>
      <c r="OX69" s="108">
        <f t="shared" si="477"/>
        <v>9452165</v>
      </c>
      <c r="OZ69" s="98" t="s">
        <v>33</v>
      </c>
      <c r="PA69" s="105">
        <v>9477329</v>
      </c>
      <c r="PB69" s="100">
        <v>13</v>
      </c>
      <c r="PC69" s="229">
        <v>3.19</v>
      </c>
      <c r="PD69" s="108">
        <f t="shared" si="478"/>
        <v>9477329</v>
      </c>
      <c r="PF69" s="98" t="s">
        <v>33</v>
      </c>
      <c r="PG69" s="105">
        <v>9513783</v>
      </c>
      <c r="PH69" s="100">
        <v>13</v>
      </c>
      <c r="PI69" s="229">
        <v>3.88</v>
      </c>
      <c r="PJ69" s="108">
        <f t="shared" si="479"/>
        <v>9513783</v>
      </c>
      <c r="PL69" s="98" t="s">
        <v>33</v>
      </c>
      <c r="PM69" s="105">
        <v>9354181</v>
      </c>
      <c r="PN69" s="100">
        <v>13</v>
      </c>
      <c r="PO69" s="229">
        <v>-20.49</v>
      </c>
      <c r="PP69" s="108">
        <f t="shared" si="480"/>
        <v>9354181</v>
      </c>
      <c r="PR69" s="98" t="s">
        <v>33</v>
      </c>
      <c r="PS69" s="105">
        <v>9363948</v>
      </c>
      <c r="PT69" s="100">
        <v>13</v>
      </c>
      <c r="PU69" s="229">
        <v>1.25</v>
      </c>
      <c r="PV69" s="108">
        <f t="shared" si="481"/>
        <v>9363948</v>
      </c>
      <c r="PX69" s="98" t="s">
        <v>33</v>
      </c>
      <c r="PY69" s="105">
        <v>9367172</v>
      </c>
      <c r="PZ69" s="100">
        <v>13</v>
      </c>
      <c r="QA69" s="229">
        <v>0.36</v>
      </c>
      <c r="QB69" s="108">
        <f t="shared" si="482"/>
        <v>9367172</v>
      </c>
      <c r="QD69" s="98" t="s">
        <v>33</v>
      </c>
      <c r="QE69" s="105">
        <v>9447583</v>
      </c>
      <c r="QF69" s="100">
        <v>13</v>
      </c>
      <c r="QG69" s="229">
        <v>10.3</v>
      </c>
      <c r="QH69" s="108">
        <f t="shared" si="483"/>
        <v>9447583</v>
      </c>
      <c r="QJ69" s="98" t="s">
        <v>33</v>
      </c>
      <c r="QK69" s="105">
        <v>9463502</v>
      </c>
      <c r="QL69" s="100">
        <v>13</v>
      </c>
      <c r="QM69" s="229">
        <v>2.25</v>
      </c>
      <c r="QN69" s="108">
        <f t="shared" si="484"/>
        <v>9463502</v>
      </c>
      <c r="QP69" s="98" t="s">
        <v>33</v>
      </c>
      <c r="QQ69" s="105">
        <v>9477992</v>
      </c>
      <c r="QR69" s="100">
        <v>13</v>
      </c>
      <c r="QS69" s="229">
        <v>1.79</v>
      </c>
      <c r="QT69" s="108">
        <f t="shared" si="485"/>
        <v>9477992</v>
      </c>
      <c r="QV69" s="98" t="s">
        <v>33</v>
      </c>
      <c r="QW69" s="105">
        <v>9500475</v>
      </c>
      <c r="QX69" s="100">
        <v>13</v>
      </c>
      <c r="QY69" s="229">
        <v>2.69</v>
      </c>
      <c r="QZ69" s="108">
        <f t="shared" si="486"/>
        <v>9500475</v>
      </c>
      <c r="RB69" s="98" t="s">
        <v>33</v>
      </c>
      <c r="RC69" s="105">
        <v>9503306</v>
      </c>
      <c r="RD69" s="100">
        <v>14</v>
      </c>
      <c r="RE69" s="229">
        <v>0.35</v>
      </c>
      <c r="RF69" s="108">
        <f t="shared" si="487"/>
        <v>9503306</v>
      </c>
      <c r="RH69" s="98" t="s">
        <v>33</v>
      </c>
      <c r="RI69" s="105">
        <v>9518182</v>
      </c>
      <c r="RJ69" s="100">
        <v>14</v>
      </c>
      <c r="RK69" s="229">
        <v>1.88</v>
      </c>
      <c r="RL69" s="108">
        <f t="shared" si="488"/>
        <v>9518182</v>
      </c>
      <c r="RN69" s="98" t="s">
        <v>33</v>
      </c>
      <c r="RO69" s="105">
        <v>9530485</v>
      </c>
      <c r="RP69" s="100">
        <v>14</v>
      </c>
      <c r="RQ69" s="229">
        <v>1.5</v>
      </c>
      <c r="RR69" s="108">
        <f t="shared" si="489"/>
        <v>9530485</v>
      </c>
      <c r="RT69" s="98" t="s">
        <v>33</v>
      </c>
      <c r="RU69" s="105">
        <v>9540659</v>
      </c>
      <c r="RV69" s="100">
        <v>14</v>
      </c>
      <c r="RW69" s="229">
        <v>1.28</v>
      </c>
      <c r="RX69" s="108">
        <f t="shared" si="490"/>
        <v>9540659</v>
      </c>
      <c r="RZ69" s="98" t="s">
        <v>33</v>
      </c>
      <c r="SA69" s="105">
        <v>9555533</v>
      </c>
      <c r="SB69" s="100">
        <v>14</v>
      </c>
      <c r="SC69" s="229">
        <v>1.83</v>
      </c>
      <c r="SD69" s="108">
        <f t="shared" si="491"/>
        <v>9555533</v>
      </c>
      <c r="SF69" s="98" t="s">
        <v>33</v>
      </c>
      <c r="SG69" s="105">
        <v>9345405</v>
      </c>
      <c r="SH69" s="100">
        <v>14</v>
      </c>
      <c r="SI69" s="229">
        <v>-26.36</v>
      </c>
      <c r="SJ69" s="108">
        <f t="shared" si="492"/>
        <v>9345405</v>
      </c>
      <c r="SL69" s="98" t="s">
        <v>33</v>
      </c>
      <c r="SM69" s="105">
        <v>9347927</v>
      </c>
      <c r="SN69" s="100">
        <v>14</v>
      </c>
      <c r="SO69" s="229">
        <v>0.32</v>
      </c>
      <c r="SP69" s="108">
        <f t="shared" si="493"/>
        <v>9347927</v>
      </c>
      <c r="SR69" s="98" t="s">
        <v>33</v>
      </c>
      <c r="SS69" s="105">
        <v>9355485</v>
      </c>
      <c r="ST69" s="100">
        <v>14</v>
      </c>
      <c r="SU69" s="229">
        <v>1.1200000000000001</v>
      </c>
      <c r="SV69" s="108">
        <f t="shared" si="494"/>
        <v>9355485</v>
      </c>
      <c r="SX69" s="98" t="s">
        <v>33</v>
      </c>
      <c r="SY69" s="105">
        <v>9353689</v>
      </c>
      <c r="SZ69" s="100">
        <v>14</v>
      </c>
      <c r="TA69" s="229">
        <v>-0.32</v>
      </c>
      <c r="TB69" s="108">
        <f t="shared" si="495"/>
        <v>9353689</v>
      </c>
      <c r="TD69" s="98" t="s">
        <v>33</v>
      </c>
      <c r="TE69" s="105">
        <v>9357857.1400000006</v>
      </c>
      <c r="TF69" s="100">
        <v>14</v>
      </c>
      <c r="TG69" s="229">
        <v>0.87</v>
      </c>
      <c r="TH69" s="108">
        <f t="shared" si="496"/>
        <v>9357857.1400000006</v>
      </c>
      <c r="TJ69" s="98" t="s">
        <v>33</v>
      </c>
      <c r="TK69" s="105">
        <v>9357789.7599999998</v>
      </c>
      <c r="TL69" s="100">
        <v>14</v>
      </c>
      <c r="TM69" s="229">
        <v>-0.05</v>
      </c>
      <c r="TN69" s="108">
        <f t="shared" si="497"/>
        <v>9357789.7599999998</v>
      </c>
      <c r="TP69" s="98" t="s">
        <v>33</v>
      </c>
      <c r="TQ69" s="105">
        <v>9346287.5399999991</v>
      </c>
      <c r="TR69" s="100">
        <v>14</v>
      </c>
      <c r="TS69" s="229">
        <v>-1.71</v>
      </c>
      <c r="TT69" s="108">
        <f t="shared" si="498"/>
        <v>9346287.5399999991</v>
      </c>
      <c r="TV69" s="98" t="s">
        <v>33</v>
      </c>
      <c r="TW69" s="105">
        <v>9338899.3200000003</v>
      </c>
      <c r="TX69" s="100">
        <v>14</v>
      </c>
      <c r="TY69" s="229">
        <v>-0.96</v>
      </c>
      <c r="TZ69" s="108">
        <f t="shared" si="499"/>
        <v>9338899.3200000003</v>
      </c>
      <c r="UB69" s="98" t="s">
        <v>33</v>
      </c>
      <c r="UC69" s="105">
        <v>9347640.4700000007</v>
      </c>
      <c r="UD69" s="100">
        <v>14</v>
      </c>
      <c r="UE69" s="229">
        <v>1.1200000000000001</v>
      </c>
      <c r="UF69" s="108">
        <f t="shared" si="500"/>
        <v>9347640.4700000007</v>
      </c>
    </row>
    <row r="70" spans="1:552" x14ac:dyDescent="0.25">
      <c r="A70" s="76" t="s">
        <v>254</v>
      </c>
      <c r="B70" s="299" t="s">
        <v>15</v>
      </c>
      <c r="C70" s="300" t="s">
        <v>54</v>
      </c>
      <c r="D70" s="293"/>
      <c r="E70" s="295"/>
      <c r="F70" s="295"/>
      <c r="G70" s="296"/>
      <c r="H70" s="88">
        <f t="shared" si="501"/>
        <v>0</v>
      </c>
      <c r="I70" s="80"/>
      <c r="J70" s="238"/>
      <c r="K70" s="218"/>
      <c r="L70" s="219"/>
      <c r="M70" s="217">
        <f t="shared" si="502"/>
        <v>0</v>
      </c>
      <c r="N70" s="89"/>
      <c r="O70" s="88"/>
      <c r="P70" s="94"/>
      <c r="Q70" s="88">
        <f t="shared" si="503"/>
        <v>0</v>
      </c>
      <c r="R70" s="288"/>
      <c r="S70" s="89" t="s">
        <v>41</v>
      </c>
      <c r="T70" s="88">
        <v>820430</v>
      </c>
      <c r="U70" s="94">
        <v>2</v>
      </c>
      <c r="V70" s="88">
        <f t="shared" si="504"/>
        <v>820430</v>
      </c>
      <c r="W70" s="288"/>
      <c r="X70" s="89" t="s">
        <v>41</v>
      </c>
      <c r="Y70" s="88">
        <v>1418695</v>
      </c>
      <c r="Z70" s="94">
        <v>5</v>
      </c>
      <c r="AA70" s="88">
        <f t="shared" si="505"/>
        <v>1418695</v>
      </c>
      <c r="AB70" s="288"/>
      <c r="AC70" s="89" t="s">
        <v>41</v>
      </c>
      <c r="AD70" s="88">
        <v>1881636</v>
      </c>
      <c r="AE70" s="88">
        <v>7</v>
      </c>
      <c r="AF70" s="88">
        <f t="shared" si="506"/>
        <v>1881636</v>
      </c>
      <c r="AG70" s="288"/>
      <c r="AH70" s="90" t="s">
        <v>41</v>
      </c>
      <c r="AI70" s="88">
        <v>1871944</v>
      </c>
      <c r="AJ70" s="94">
        <v>7</v>
      </c>
      <c r="AK70" s="88">
        <f t="shared" si="507"/>
        <v>1871944</v>
      </c>
      <c r="AL70" s="288"/>
      <c r="AM70" s="89" t="s">
        <v>41</v>
      </c>
      <c r="AN70" s="88">
        <v>1982406</v>
      </c>
      <c r="AO70" s="94">
        <v>7</v>
      </c>
      <c r="AP70" s="264">
        <v>-26.88</v>
      </c>
      <c r="AQ70" s="88">
        <f t="shared" si="508"/>
        <v>1982406</v>
      </c>
      <c r="AR70" s="88"/>
      <c r="AS70" s="89" t="s">
        <v>41</v>
      </c>
      <c r="AT70" s="88">
        <v>1979687</v>
      </c>
      <c r="AU70" s="94">
        <v>7</v>
      </c>
      <c r="AV70" s="221">
        <v>-1.81</v>
      </c>
      <c r="AW70" s="93">
        <f t="shared" si="509"/>
        <v>1979687</v>
      </c>
      <c r="AX70" s="89" t="s">
        <v>41</v>
      </c>
      <c r="AY70" s="88">
        <v>1989585</v>
      </c>
      <c r="AZ70" s="88">
        <v>7</v>
      </c>
      <c r="BA70" s="94">
        <v>4.16</v>
      </c>
      <c r="BB70" s="93">
        <f t="shared" si="510"/>
        <v>1989585</v>
      </c>
      <c r="BC70" s="291" t="s">
        <v>41</v>
      </c>
      <c r="BD70" s="88">
        <v>2012317.26</v>
      </c>
      <c r="BE70" s="94">
        <v>7</v>
      </c>
      <c r="BF70" s="113">
        <v>13.25</v>
      </c>
      <c r="BG70" s="97">
        <f t="shared" si="511"/>
        <v>2012317.26</v>
      </c>
      <c r="BH70" s="98" t="s">
        <v>41</v>
      </c>
      <c r="BI70" s="99">
        <v>2026970.07</v>
      </c>
      <c r="BJ70" s="100">
        <v>7</v>
      </c>
      <c r="BK70" s="100">
        <v>8.74</v>
      </c>
      <c r="BL70" s="101">
        <f t="shared" si="512"/>
        <v>2026970.07</v>
      </c>
      <c r="BM70" s="102" t="s">
        <v>41</v>
      </c>
      <c r="BN70" s="99">
        <v>2027252</v>
      </c>
      <c r="BO70" s="99">
        <v>1</v>
      </c>
      <c r="BP70" s="106">
        <v>0.2</v>
      </c>
      <c r="BQ70" s="104">
        <f t="shared" si="513"/>
        <v>2027252</v>
      </c>
      <c r="BR70" s="98" t="s">
        <v>41</v>
      </c>
      <c r="BS70" s="105">
        <v>1982622</v>
      </c>
      <c r="BT70" s="105">
        <v>1</v>
      </c>
      <c r="BU70" s="106">
        <v>-26.42</v>
      </c>
      <c r="BV70" s="104">
        <f t="shared" si="514"/>
        <v>1982622</v>
      </c>
      <c r="BW70" s="98" t="s">
        <v>41</v>
      </c>
      <c r="BX70" s="105">
        <v>1986514</v>
      </c>
      <c r="BY70" s="105">
        <v>1</v>
      </c>
      <c r="BZ70" s="106">
        <v>2.31</v>
      </c>
      <c r="CA70" s="104">
        <f t="shared" si="515"/>
        <v>1986514</v>
      </c>
      <c r="CB70" s="98" t="s">
        <v>41</v>
      </c>
      <c r="CC70" s="105">
        <v>1988557</v>
      </c>
      <c r="CD70" s="105">
        <v>4</v>
      </c>
      <c r="CE70" s="301">
        <v>1.2</v>
      </c>
      <c r="CF70" s="104">
        <f t="shared" si="516"/>
        <v>1988557</v>
      </c>
      <c r="CG70" s="98" t="s">
        <v>41</v>
      </c>
      <c r="CH70" s="105">
        <v>1988387</v>
      </c>
      <c r="CI70" s="105">
        <v>4</v>
      </c>
      <c r="CJ70" s="106">
        <v>-0.1</v>
      </c>
      <c r="CK70" s="105">
        <f t="shared" si="517"/>
        <v>1988387</v>
      </c>
      <c r="CL70" s="98"/>
      <c r="CM70" s="100"/>
      <c r="CN70" s="100"/>
      <c r="CO70" s="100"/>
      <c r="CP70" s="104">
        <f t="shared" si="518"/>
        <v>0</v>
      </c>
      <c r="CQ70" s="98"/>
      <c r="CR70" s="100"/>
      <c r="CS70" s="100"/>
      <c r="CT70" s="100"/>
      <c r="CU70" s="104">
        <f t="shared" si="519"/>
        <v>0</v>
      </c>
      <c r="CV70" s="98"/>
      <c r="CW70" s="100"/>
      <c r="CX70" s="100"/>
      <c r="CY70" s="100"/>
      <c r="CZ70" s="104">
        <f t="shared" si="520"/>
        <v>0</v>
      </c>
      <c r="DA70" s="100"/>
      <c r="DB70" s="98"/>
      <c r="DC70" s="100"/>
      <c r="DD70" s="100"/>
      <c r="DE70" s="100"/>
      <c r="DF70" s="104">
        <f t="shared" si="521"/>
        <v>0</v>
      </c>
      <c r="DG70" s="98"/>
      <c r="DH70" s="100"/>
      <c r="DI70" s="100"/>
      <c r="DJ70" s="100"/>
      <c r="DK70" s="104">
        <f t="shared" si="522"/>
        <v>0</v>
      </c>
      <c r="DL70" s="98"/>
      <c r="DM70" s="100"/>
      <c r="DN70" s="100"/>
      <c r="DO70" s="100"/>
      <c r="DP70" s="104">
        <f t="shared" si="523"/>
        <v>0</v>
      </c>
      <c r="DQ70" s="98"/>
      <c r="DR70" s="100"/>
      <c r="DS70" s="100"/>
      <c r="DT70" s="100"/>
      <c r="DU70" s="104">
        <f t="shared" si="524"/>
        <v>0</v>
      </c>
      <c r="DV70" s="98"/>
      <c r="DW70" s="100"/>
      <c r="DX70" s="100"/>
      <c r="DY70" s="100"/>
      <c r="DZ70" s="104">
        <f t="shared" si="525"/>
        <v>0</v>
      </c>
      <c r="EA70" s="98"/>
      <c r="EB70" s="100"/>
      <c r="EC70" s="100"/>
      <c r="ED70" s="100"/>
      <c r="EE70" s="104">
        <f t="shared" si="526"/>
        <v>0</v>
      </c>
      <c r="EF70" s="98"/>
      <c r="EG70" s="100"/>
      <c r="EH70" s="100"/>
      <c r="EI70" s="100"/>
      <c r="EJ70" s="104">
        <f t="shared" si="527"/>
        <v>0</v>
      </c>
      <c r="EK70" s="98"/>
      <c r="EL70" s="100"/>
      <c r="EM70" s="100"/>
      <c r="EN70" s="100"/>
      <c r="EO70" s="104">
        <f t="shared" si="528"/>
        <v>0</v>
      </c>
      <c r="EP70" s="98"/>
      <c r="EQ70" s="100"/>
      <c r="ER70" s="100"/>
      <c r="ES70" s="100"/>
      <c r="ET70" s="104">
        <f t="shared" si="529"/>
        <v>0</v>
      </c>
      <c r="EV70" s="98"/>
      <c r="EW70" s="100"/>
      <c r="EX70" s="100"/>
      <c r="EY70" s="100"/>
      <c r="EZ70" s="104">
        <f t="shared" si="530"/>
        <v>0</v>
      </c>
      <c r="FB70" s="98"/>
      <c r="FC70" s="100"/>
      <c r="FD70" s="100"/>
      <c r="FE70" s="100"/>
      <c r="FF70" s="104">
        <f t="shared" si="531"/>
        <v>0</v>
      </c>
      <c r="FH70" s="98"/>
      <c r="FI70" s="100"/>
      <c r="FJ70" s="100"/>
      <c r="FK70" s="100"/>
      <c r="FL70" s="104">
        <f t="shared" si="532"/>
        <v>0</v>
      </c>
      <c r="FN70" s="98"/>
      <c r="FO70" s="100"/>
      <c r="FP70" s="100"/>
      <c r="FQ70" s="100"/>
      <c r="FR70" s="104">
        <f t="shared" si="533"/>
        <v>0</v>
      </c>
      <c r="FT70" s="98"/>
      <c r="FU70" s="100"/>
      <c r="FV70" s="100"/>
      <c r="FW70" s="100"/>
      <c r="FX70" s="104">
        <f t="shared" si="534"/>
        <v>0</v>
      </c>
      <c r="FZ70" s="98"/>
      <c r="GA70" s="100"/>
      <c r="GB70" s="100"/>
      <c r="GC70" s="100"/>
      <c r="GD70" s="104">
        <f t="shared" si="535"/>
        <v>0</v>
      </c>
      <c r="GF70" s="98"/>
      <c r="GG70" s="100"/>
      <c r="GH70" s="100"/>
      <c r="GI70" s="100"/>
      <c r="GJ70" s="104">
        <f t="shared" si="536"/>
        <v>0</v>
      </c>
      <c r="GL70" s="98"/>
      <c r="GM70" s="100"/>
      <c r="GN70" s="100"/>
      <c r="GO70" s="100"/>
      <c r="GP70" s="104">
        <f t="shared" si="537"/>
        <v>0</v>
      </c>
      <c r="GR70" s="98"/>
      <c r="GS70" s="100"/>
      <c r="GT70" s="100"/>
      <c r="GU70" s="100"/>
      <c r="GV70" s="104">
        <f t="shared" si="538"/>
        <v>0</v>
      </c>
      <c r="GX70" s="98"/>
      <c r="GY70" s="100"/>
      <c r="GZ70" s="100"/>
      <c r="HA70" s="100"/>
      <c r="HB70" s="108">
        <f t="shared" si="539"/>
        <v>0</v>
      </c>
      <c r="HD70" s="98"/>
      <c r="HE70" s="100"/>
      <c r="HF70" s="100"/>
      <c r="HG70" s="100"/>
      <c r="HH70" s="108">
        <f t="shared" si="540"/>
        <v>0</v>
      </c>
      <c r="HJ70" s="98"/>
      <c r="HK70" s="100"/>
      <c r="HL70" s="100"/>
      <c r="HM70" s="100"/>
      <c r="HN70" s="108">
        <f t="shared" si="541"/>
        <v>0</v>
      </c>
      <c r="HP70" s="98"/>
      <c r="HQ70" s="100"/>
      <c r="HR70" s="100"/>
      <c r="HS70" s="100"/>
      <c r="HT70" s="108">
        <f t="shared" si="542"/>
        <v>0</v>
      </c>
      <c r="HV70" s="98"/>
      <c r="HW70" s="100"/>
      <c r="HX70" s="100"/>
      <c r="HY70" s="100"/>
      <c r="HZ70" s="108">
        <f t="shared" si="543"/>
        <v>0</v>
      </c>
      <c r="IB70" s="98"/>
      <c r="IC70" s="100"/>
      <c r="ID70" s="100"/>
      <c r="IE70" s="100"/>
      <c r="IF70" s="108">
        <f t="shared" si="544"/>
        <v>0</v>
      </c>
      <c r="IH70" s="98"/>
      <c r="II70" s="105">
        <v>0</v>
      </c>
      <c r="IJ70" s="100">
        <v>0</v>
      </c>
      <c r="IK70" s="100"/>
      <c r="IL70" s="108">
        <f t="shared" si="545"/>
        <v>0</v>
      </c>
      <c r="IN70" s="98"/>
      <c r="IO70" s="105">
        <v>0</v>
      </c>
      <c r="IP70" s="100">
        <v>0</v>
      </c>
      <c r="IQ70" s="100"/>
      <c r="IR70" s="108">
        <f t="shared" si="546"/>
        <v>0</v>
      </c>
      <c r="IT70" s="98"/>
      <c r="IU70" s="105">
        <v>0</v>
      </c>
      <c r="IV70" s="100"/>
      <c r="IW70" s="100"/>
      <c r="IX70" s="108">
        <f t="shared" si="547"/>
        <v>0</v>
      </c>
      <c r="IZ70" s="98"/>
      <c r="JA70" s="105">
        <v>0</v>
      </c>
      <c r="JB70" s="100"/>
      <c r="JC70" s="100"/>
      <c r="JD70" s="108">
        <f t="shared" si="548"/>
        <v>0</v>
      </c>
      <c r="JF70" s="98"/>
      <c r="JG70" s="105">
        <v>0</v>
      </c>
      <c r="JH70" s="100"/>
      <c r="JI70" s="100"/>
      <c r="JJ70" s="108">
        <f t="shared" si="549"/>
        <v>0</v>
      </c>
      <c r="JL70" s="98"/>
      <c r="JM70" s="105">
        <v>0</v>
      </c>
      <c r="JN70" s="100"/>
      <c r="JO70" s="100"/>
      <c r="JP70" s="108">
        <f t="shared" si="550"/>
        <v>0</v>
      </c>
      <c r="JR70" s="98"/>
      <c r="JS70" s="105">
        <v>0</v>
      </c>
      <c r="JT70" s="100"/>
      <c r="JU70" s="100"/>
      <c r="JV70" s="108">
        <f t="shared" si="551"/>
        <v>0</v>
      </c>
      <c r="JX70" s="98"/>
      <c r="JY70" s="105"/>
      <c r="JZ70" s="100"/>
      <c r="KA70" s="100"/>
      <c r="KB70" s="108">
        <f t="shared" si="552"/>
        <v>0</v>
      </c>
      <c r="KD70" s="98"/>
      <c r="KE70" s="105"/>
      <c r="KF70" s="100"/>
      <c r="KG70" s="100"/>
      <c r="KH70" s="108">
        <f t="shared" si="553"/>
        <v>0</v>
      </c>
      <c r="KJ70" s="98"/>
      <c r="KK70" s="105"/>
      <c r="KL70" s="100"/>
      <c r="KM70" s="100"/>
      <c r="KN70" s="108">
        <f t="shared" si="554"/>
        <v>0</v>
      </c>
      <c r="KP70" s="98"/>
      <c r="KQ70" s="105"/>
      <c r="KR70" s="100"/>
      <c r="KS70" s="100"/>
      <c r="KT70" s="108">
        <f t="shared" si="555"/>
        <v>0</v>
      </c>
      <c r="KV70" s="98"/>
      <c r="KW70" s="105"/>
      <c r="KX70" s="100"/>
      <c r="KY70" s="100"/>
      <c r="KZ70" s="108">
        <f t="shared" si="556"/>
        <v>0</v>
      </c>
      <c r="LB70" s="98"/>
      <c r="LC70" s="105"/>
      <c r="LD70" s="100"/>
      <c r="LE70" s="100"/>
      <c r="LF70" s="108">
        <f t="shared" si="557"/>
        <v>0</v>
      </c>
      <c r="LH70" s="98"/>
      <c r="LI70" s="105"/>
      <c r="LJ70" s="100"/>
      <c r="LK70" s="100"/>
      <c r="LL70" s="108">
        <f t="shared" si="558"/>
        <v>0</v>
      </c>
      <c r="LN70" s="98"/>
      <c r="LO70" s="105"/>
      <c r="LP70" s="100"/>
      <c r="LQ70" s="100"/>
      <c r="LR70" s="108">
        <f t="shared" si="559"/>
        <v>0</v>
      </c>
      <c r="LT70" s="98"/>
      <c r="LU70" s="105"/>
      <c r="LV70" s="100"/>
      <c r="LW70" s="100"/>
      <c r="LX70" s="108">
        <f t="shared" si="560"/>
        <v>0</v>
      </c>
      <c r="LZ70" s="98"/>
      <c r="MA70" s="105"/>
      <c r="MB70" s="100"/>
      <c r="MC70" s="100"/>
      <c r="MD70" s="108">
        <f t="shared" si="561"/>
        <v>0</v>
      </c>
      <c r="MF70" s="98"/>
      <c r="MG70" s="105"/>
      <c r="MH70" s="100"/>
      <c r="MI70" s="100"/>
      <c r="MJ70" s="108">
        <f t="shared" si="562"/>
        <v>0</v>
      </c>
      <c r="ML70" s="98"/>
      <c r="MM70" s="105"/>
      <c r="MN70" s="100"/>
      <c r="MO70" s="100"/>
      <c r="MP70" s="108">
        <f t="shared" si="563"/>
        <v>0</v>
      </c>
      <c r="MR70" s="98"/>
      <c r="MS70" s="105"/>
      <c r="MT70" s="100"/>
      <c r="MU70" s="100"/>
      <c r="MV70" s="108">
        <f t="shared" si="564"/>
        <v>0</v>
      </c>
      <c r="MX70" s="98"/>
      <c r="MY70" s="105"/>
      <c r="MZ70" s="100"/>
      <c r="NA70" s="100"/>
      <c r="NB70" s="108">
        <f t="shared" si="469"/>
        <v>0</v>
      </c>
      <c r="ND70" s="98"/>
      <c r="NE70" s="105"/>
      <c r="NF70" s="100"/>
      <c r="NG70" s="100"/>
      <c r="NH70" s="108">
        <f t="shared" si="470"/>
        <v>0</v>
      </c>
      <c r="NJ70" s="98"/>
      <c r="NK70" s="105"/>
      <c r="NL70" s="100"/>
      <c r="NM70" s="100"/>
      <c r="NN70" s="108">
        <f t="shared" si="471"/>
        <v>0</v>
      </c>
      <c r="NP70" s="98"/>
      <c r="NQ70" s="105"/>
      <c r="NR70" s="100"/>
      <c r="NS70" s="100"/>
      <c r="NT70" s="108">
        <f t="shared" si="472"/>
        <v>0</v>
      </c>
      <c r="NV70" s="98"/>
      <c r="NW70" s="105"/>
      <c r="NX70" s="100"/>
      <c r="NY70" s="100"/>
      <c r="NZ70" s="108">
        <f t="shared" si="473"/>
        <v>0</v>
      </c>
      <c r="OB70" s="98"/>
      <c r="OC70" s="105"/>
      <c r="OD70" s="100"/>
      <c r="OE70" s="100"/>
      <c r="OF70" s="108">
        <f t="shared" si="474"/>
        <v>0</v>
      </c>
      <c r="OH70" s="98"/>
      <c r="OI70" s="105"/>
      <c r="OJ70" s="100"/>
      <c r="OK70" s="100"/>
      <c r="OL70" s="108">
        <f t="shared" si="475"/>
        <v>0</v>
      </c>
      <c r="ON70" s="98"/>
      <c r="OO70" s="105"/>
      <c r="OP70" s="100"/>
      <c r="OQ70" s="100"/>
      <c r="OR70" s="108">
        <f t="shared" si="476"/>
        <v>0</v>
      </c>
      <c r="OT70" s="98"/>
      <c r="OU70" s="105"/>
      <c r="OV70" s="100"/>
      <c r="OW70" s="100"/>
      <c r="OX70" s="108">
        <f t="shared" si="477"/>
        <v>0</v>
      </c>
      <c r="OZ70" s="98"/>
      <c r="PA70" s="105"/>
      <c r="PB70" s="100"/>
      <c r="PC70" s="100"/>
      <c r="PD70" s="108">
        <f t="shared" si="478"/>
        <v>0</v>
      </c>
      <c r="PF70" s="98"/>
      <c r="PG70" s="105"/>
      <c r="PH70" s="100"/>
      <c r="PI70" s="100"/>
      <c r="PJ70" s="108">
        <f t="shared" si="479"/>
        <v>0</v>
      </c>
      <c r="PL70" s="98"/>
      <c r="PM70" s="105"/>
      <c r="PN70" s="100"/>
      <c r="PO70" s="100"/>
      <c r="PP70" s="108">
        <f t="shared" si="480"/>
        <v>0</v>
      </c>
      <c r="PR70" s="98"/>
      <c r="PS70" s="105"/>
      <c r="PT70" s="100"/>
      <c r="PU70" s="100"/>
      <c r="PV70" s="108">
        <f t="shared" si="481"/>
        <v>0</v>
      </c>
      <c r="PX70" s="98"/>
      <c r="PY70" s="105"/>
      <c r="PZ70" s="100"/>
      <c r="QA70" s="100"/>
      <c r="QB70" s="108">
        <f t="shared" si="482"/>
        <v>0</v>
      </c>
      <c r="QD70" s="98"/>
      <c r="QE70" s="105"/>
      <c r="QF70" s="100"/>
      <c r="QG70" s="100"/>
      <c r="QH70" s="108">
        <f t="shared" si="483"/>
        <v>0</v>
      </c>
      <c r="QJ70" s="98"/>
      <c r="QK70" s="105"/>
      <c r="QL70" s="100"/>
      <c r="QM70" s="100"/>
      <c r="QN70" s="108">
        <f t="shared" si="484"/>
        <v>0</v>
      </c>
      <c r="QP70" s="98"/>
      <c r="QQ70" s="105"/>
      <c r="QR70" s="100"/>
      <c r="QS70" s="100"/>
      <c r="QT70" s="108">
        <f t="shared" si="485"/>
        <v>0</v>
      </c>
      <c r="QV70" s="98"/>
      <c r="QW70" s="105"/>
      <c r="QX70" s="100"/>
      <c r="QY70" s="100"/>
      <c r="QZ70" s="108">
        <f t="shared" si="486"/>
        <v>0</v>
      </c>
      <c r="RB70" s="98"/>
      <c r="RC70" s="105"/>
      <c r="RD70" s="100"/>
      <c r="RE70" s="100"/>
      <c r="RF70" s="108">
        <f t="shared" si="487"/>
        <v>0</v>
      </c>
      <c r="RH70" s="98"/>
      <c r="RI70" s="105"/>
      <c r="RJ70" s="100"/>
      <c r="RK70" s="100"/>
      <c r="RL70" s="108">
        <f t="shared" si="488"/>
        <v>0</v>
      </c>
      <c r="RN70" s="98"/>
      <c r="RO70" s="105"/>
      <c r="RP70" s="100"/>
      <c r="RQ70" s="100"/>
      <c r="RR70" s="108">
        <f t="shared" si="489"/>
        <v>0</v>
      </c>
      <c r="RT70" s="98"/>
      <c r="RU70" s="105"/>
      <c r="RV70" s="100"/>
      <c r="RW70" s="100"/>
      <c r="RX70" s="108">
        <f t="shared" si="490"/>
        <v>0</v>
      </c>
      <c r="RZ70" s="98"/>
      <c r="SA70" s="105"/>
      <c r="SB70" s="100"/>
      <c r="SC70" s="100"/>
      <c r="SD70" s="108">
        <f t="shared" si="491"/>
        <v>0</v>
      </c>
      <c r="SF70" s="98"/>
      <c r="SG70" s="105"/>
      <c r="SH70" s="100"/>
      <c r="SI70" s="100"/>
      <c r="SJ70" s="108">
        <f t="shared" si="492"/>
        <v>0</v>
      </c>
      <c r="SL70" s="98"/>
      <c r="SM70" s="105"/>
      <c r="SN70" s="100"/>
      <c r="SO70" s="100"/>
      <c r="SP70" s="108">
        <f t="shared" si="493"/>
        <v>0</v>
      </c>
      <c r="SR70" s="98"/>
      <c r="SS70" s="105"/>
      <c r="ST70" s="100"/>
      <c r="SU70" s="100"/>
      <c r="SV70" s="108">
        <f t="shared" si="494"/>
        <v>0</v>
      </c>
      <c r="SX70" s="98"/>
      <c r="SY70" s="105"/>
      <c r="SZ70" s="100"/>
      <c r="TA70" s="100"/>
      <c r="TB70" s="108">
        <f t="shared" si="495"/>
        <v>0</v>
      </c>
      <c r="TD70" s="98"/>
      <c r="TE70" s="105"/>
      <c r="TF70" s="100"/>
      <c r="TG70" s="100"/>
      <c r="TH70" s="108">
        <f t="shared" si="496"/>
        <v>0</v>
      </c>
      <c r="TJ70" s="98"/>
      <c r="TK70" s="105"/>
      <c r="TL70" s="100"/>
      <c r="TM70" s="100"/>
      <c r="TN70" s="108">
        <f t="shared" si="497"/>
        <v>0</v>
      </c>
      <c r="TP70" s="98"/>
      <c r="TQ70" s="105"/>
      <c r="TR70" s="100"/>
      <c r="TS70" s="100"/>
      <c r="TT70" s="108">
        <f t="shared" si="498"/>
        <v>0</v>
      </c>
      <c r="TV70" s="98"/>
      <c r="TW70" s="105"/>
      <c r="TX70" s="100"/>
      <c r="TY70" s="100"/>
      <c r="TZ70" s="108">
        <f t="shared" si="499"/>
        <v>0</v>
      </c>
      <c r="UB70" s="98"/>
      <c r="UC70" s="105"/>
      <c r="UD70" s="100"/>
      <c r="UE70" s="100"/>
      <c r="UF70" s="108">
        <f t="shared" si="500"/>
        <v>0</v>
      </c>
    </row>
    <row r="71" spans="1:552" x14ac:dyDescent="0.25">
      <c r="A71" s="76" t="s">
        <v>254</v>
      </c>
      <c r="B71" s="77" t="s">
        <v>177</v>
      </c>
      <c r="C71" s="292" t="s">
        <v>228</v>
      </c>
      <c r="D71" s="293"/>
      <c r="E71" s="295"/>
      <c r="F71" s="295"/>
      <c r="G71" s="296"/>
      <c r="H71" s="88">
        <f t="shared" ref="H71" si="565">E71</f>
        <v>0</v>
      </c>
      <c r="I71" s="80"/>
      <c r="J71" s="238"/>
      <c r="K71" s="218"/>
      <c r="L71" s="219"/>
      <c r="M71" s="217">
        <f t="shared" ref="M71" si="566">J71</f>
        <v>0</v>
      </c>
      <c r="N71" s="89"/>
      <c r="O71" s="88"/>
      <c r="P71" s="94"/>
      <c r="Q71" s="88">
        <f t="shared" ref="Q71" si="567">O71</f>
        <v>0</v>
      </c>
      <c r="R71" s="288"/>
      <c r="S71" s="89"/>
      <c r="T71" s="88"/>
      <c r="U71" s="94"/>
      <c r="V71" s="88">
        <f t="shared" ref="V71" si="568">T71</f>
        <v>0</v>
      </c>
      <c r="W71" s="288"/>
      <c r="X71" s="89"/>
      <c r="Y71" s="88"/>
      <c r="Z71" s="94"/>
      <c r="AA71" s="88">
        <f t="shared" ref="AA71" si="569">Y71</f>
        <v>0</v>
      </c>
      <c r="AB71" s="288"/>
      <c r="AC71" s="89"/>
      <c r="AD71" s="88"/>
      <c r="AE71" s="88"/>
      <c r="AF71" s="88">
        <f t="shared" ref="AF71" si="570">AD71</f>
        <v>0</v>
      </c>
      <c r="AG71" s="288"/>
      <c r="AH71" s="90"/>
      <c r="AI71" s="88"/>
      <c r="AJ71" s="94"/>
      <c r="AK71" s="88">
        <f t="shared" ref="AK71" si="571">AI71</f>
        <v>0</v>
      </c>
      <c r="AL71" s="288"/>
      <c r="AM71" s="89"/>
      <c r="AN71" s="88"/>
      <c r="AO71" s="94"/>
      <c r="AP71" s="264"/>
      <c r="AQ71" s="88">
        <f t="shared" ref="AQ71" si="572">AN71</f>
        <v>0</v>
      </c>
      <c r="AR71" s="88"/>
      <c r="AS71" s="89"/>
      <c r="AT71" s="88"/>
      <c r="AU71" s="94"/>
      <c r="AV71" s="221"/>
      <c r="AW71" s="93">
        <f t="shared" ref="AW71" si="573">AT71</f>
        <v>0</v>
      </c>
      <c r="AX71" s="89"/>
      <c r="AY71" s="88"/>
      <c r="AZ71" s="88"/>
      <c r="BA71" s="94"/>
      <c r="BB71" s="93">
        <f t="shared" ref="BB71" si="574">AY71</f>
        <v>0</v>
      </c>
      <c r="BC71" s="291"/>
      <c r="BD71" s="88"/>
      <c r="BE71" s="94"/>
      <c r="BF71" s="113"/>
      <c r="BG71" s="97">
        <f t="shared" ref="BG71" si="575">BD71</f>
        <v>0</v>
      </c>
      <c r="BH71" s="98"/>
      <c r="BI71" s="99"/>
      <c r="BJ71" s="100"/>
      <c r="BK71" s="100"/>
      <c r="BL71" s="101">
        <f t="shared" ref="BL71" si="576">BI71</f>
        <v>0</v>
      </c>
      <c r="BM71" s="102"/>
      <c r="BN71" s="99"/>
      <c r="BO71" s="99"/>
      <c r="BP71" s="106"/>
      <c r="BQ71" s="104">
        <f t="shared" ref="BQ71" si="577">BN71</f>
        <v>0</v>
      </c>
      <c r="BR71" s="98"/>
      <c r="BS71" s="105"/>
      <c r="BT71" s="105"/>
      <c r="BU71" s="106"/>
      <c r="BV71" s="104">
        <f t="shared" ref="BV71" si="578">BS71</f>
        <v>0</v>
      </c>
      <c r="BW71" s="98"/>
      <c r="BX71" s="105"/>
      <c r="BY71" s="105"/>
      <c r="BZ71" s="106"/>
      <c r="CA71" s="104">
        <f t="shared" ref="CA71" si="579">BX71</f>
        <v>0</v>
      </c>
      <c r="CB71" s="98"/>
      <c r="CC71" s="105"/>
      <c r="CD71" s="105"/>
      <c r="CE71" s="301"/>
      <c r="CF71" s="104">
        <f t="shared" ref="CF71" si="580">CC71</f>
        <v>0</v>
      </c>
      <c r="CG71" s="98"/>
      <c r="CH71" s="105"/>
      <c r="CI71" s="105"/>
      <c r="CJ71" s="106"/>
      <c r="CK71" s="105">
        <f t="shared" ref="CK71" si="581">CH71</f>
        <v>0</v>
      </c>
      <c r="CL71" s="98"/>
      <c r="CM71" s="100"/>
      <c r="CN71" s="100"/>
      <c r="CO71" s="100"/>
      <c r="CP71" s="104">
        <f t="shared" ref="CP71" si="582">CM71</f>
        <v>0</v>
      </c>
      <c r="CQ71" s="98"/>
      <c r="CR71" s="100"/>
      <c r="CS71" s="100"/>
      <c r="CT71" s="100"/>
      <c r="CU71" s="104">
        <f t="shared" ref="CU71" si="583">CR71</f>
        <v>0</v>
      </c>
      <c r="CV71" s="98"/>
      <c r="CW71" s="100"/>
      <c r="CX71" s="100"/>
      <c r="CY71" s="100"/>
      <c r="CZ71" s="104">
        <f t="shared" ref="CZ71" si="584">CW71</f>
        <v>0</v>
      </c>
      <c r="DA71" s="100"/>
      <c r="DB71" s="98"/>
      <c r="DC71" s="100"/>
      <c r="DD71" s="100"/>
      <c r="DE71" s="100"/>
      <c r="DF71" s="104">
        <f t="shared" ref="DF71" si="585">DC71</f>
        <v>0</v>
      </c>
      <c r="DG71" s="98"/>
      <c r="DH71" s="100"/>
      <c r="DI71" s="100"/>
      <c r="DJ71" s="100"/>
      <c r="DK71" s="104">
        <f t="shared" ref="DK71" si="586">DH71</f>
        <v>0</v>
      </c>
      <c r="DL71" s="98"/>
      <c r="DM71" s="100"/>
      <c r="DN71" s="100"/>
      <c r="DO71" s="100"/>
      <c r="DP71" s="104">
        <f t="shared" ref="DP71" si="587">DM71</f>
        <v>0</v>
      </c>
      <c r="DQ71" s="98"/>
      <c r="DR71" s="100"/>
      <c r="DS71" s="100"/>
      <c r="DT71" s="100"/>
      <c r="DU71" s="104">
        <f t="shared" ref="DU71" si="588">DR71</f>
        <v>0</v>
      </c>
      <c r="DV71" s="98"/>
      <c r="DW71" s="100"/>
      <c r="DX71" s="100"/>
      <c r="DY71" s="100"/>
      <c r="DZ71" s="104">
        <f t="shared" ref="DZ71" si="589">DW71</f>
        <v>0</v>
      </c>
      <c r="EA71" s="98"/>
      <c r="EB71" s="100"/>
      <c r="EC71" s="100"/>
      <c r="ED71" s="100"/>
      <c r="EE71" s="104">
        <f t="shared" ref="EE71" si="590">EB71</f>
        <v>0</v>
      </c>
      <c r="EF71" s="98"/>
      <c r="EG71" s="100"/>
      <c r="EH71" s="100"/>
      <c r="EI71" s="100"/>
      <c r="EJ71" s="104">
        <f t="shared" ref="EJ71" si="591">EG71</f>
        <v>0</v>
      </c>
      <c r="EK71" s="98"/>
      <c r="EL71" s="100"/>
      <c r="EM71" s="100"/>
      <c r="EN71" s="100"/>
      <c r="EO71" s="104">
        <f t="shared" ref="EO71" si="592">EL71</f>
        <v>0</v>
      </c>
      <c r="EP71" s="98"/>
      <c r="EQ71" s="100"/>
      <c r="ER71" s="100"/>
      <c r="ES71" s="100"/>
      <c r="ET71" s="104">
        <f t="shared" ref="ET71" si="593">EQ71</f>
        <v>0</v>
      </c>
      <c r="EV71" s="98"/>
      <c r="EW71" s="100"/>
      <c r="EX71" s="100"/>
      <c r="EY71" s="100"/>
      <c r="EZ71" s="104">
        <f t="shared" ref="EZ71" si="594">EW71</f>
        <v>0</v>
      </c>
      <c r="FB71" s="98"/>
      <c r="FC71" s="100"/>
      <c r="FD71" s="100"/>
      <c r="FE71" s="100"/>
      <c r="FF71" s="104">
        <f t="shared" ref="FF71" si="595">FC71</f>
        <v>0</v>
      </c>
      <c r="FH71" s="98"/>
      <c r="FI71" s="100"/>
      <c r="FJ71" s="100"/>
      <c r="FK71" s="100"/>
      <c r="FL71" s="104">
        <f>FI71</f>
        <v>0</v>
      </c>
      <c r="FN71" s="98"/>
      <c r="FO71" s="100"/>
      <c r="FP71" s="100"/>
      <c r="FQ71" s="100"/>
      <c r="FR71" s="104">
        <f t="shared" ref="FR71" si="596">FO71</f>
        <v>0</v>
      </c>
      <c r="FT71" s="98"/>
      <c r="FU71" s="100"/>
      <c r="FV71" s="100"/>
      <c r="FW71" s="100"/>
      <c r="FX71" s="104">
        <f t="shared" ref="FX71" si="597">FU71</f>
        <v>0</v>
      </c>
      <c r="FZ71" s="98"/>
      <c r="GA71" s="100"/>
      <c r="GB71" s="100"/>
      <c r="GC71" s="100"/>
      <c r="GD71" s="104">
        <f t="shared" ref="GD71" si="598">GA71</f>
        <v>0</v>
      </c>
      <c r="GF71" s="98"/>
      <c r="GG71" s="100"/>
      <c r="GH71" s="100"/>
      <c r="GI71" s="100"/>
      <c r="GJ71" s="104">
        <f t="shared" ref="GJ71" si="599">GG71</f>
        <v>0</v>
      </c>
      <c r="GL71" s="98"/>
      <c r="GM71" s="100"/>
      <c r="GN71" s="100"/>
      <c r="GO71" s="100"/>
      <c r="GP71" s="104">
        <f t="shared" ref="GP71" si="600">GM71</f>
        <v>0</v>
      </c>
      <c r="GR71" s="98"/>
      <c r="GS71" s="100"/>
      <c r="GT71" s="100"/>
      <c r="GU71" s="100"/>
      <c r="GV71" s="104">
        <f t="shared" ref="GV71" si="601">GS71</f>
        <v>0</v>
      </c>
      <c r="GX71" s="98"/>
      <c r="GY71" s="100"/>
      <c r="GZ71" s="100"/>
      <c r="HA71" s="100"/>
      <c r="HB71" s="108">
        <f t="shared" ref="HB71" si="602">GY71</f>
        <v>0</v>
      </c>
      <c r="HD71" s="98"/>
      <c r="HE71" s="100"/>
      <c r="HF71" s="100"/>
      <c r="HG71" s="100"/>
      <c r="HH71" s="108">
        <f t="shared" ref="HH71" si="603">HE71</f>
        <v>0</v>
      </c>
      <c r="HJ71" s="98"/>
      <c r="HK71" s="100"/>
      <c r="HL71" s="100"/>
      <c r="HM71" s="100"/>
      <c r="HN71" s="108">
        <f t="shared" ref="HN71" si="604">HK71</f>
        <v>0</v>
      </c>
      <c r="HP71" s="98"/>
      <c r="HQ71" s="100"/>
      <c r="HR71" s="100"/>
      <c r="HS71" s="100"/>
      <c r="HT71" s="108">
        <f t="shared" ref="HT71" si="605">HQ71</f>
        <v>0</v>
      </c>
      <c r="HV71" s="98"/>
      <c r="HW71" s="100"/>
      <c r="HX71" s="100"/>
      <c r="HY71" s="100"/>
      <c r="HZ71" s="108">
        <f t="shared" ref="HZ71" si="606">HW71</f>
        <v>0</v>
      </c>
      <c r="IB71" s="98"/>
      <c r="IC71" s="100"/>
      <c r="ID71" s="100"/>
      <c r="IE71" s="100"/>
      <c r="IF71" s="108">
        <f t="shared" ref="IF71" si="607">IC71</f>
        <v>0</v>
      </c>
      <c r="IH71" s="98" t="s">
        <v>35</v>
      </c>
      <c r="II71" s="105">
        <v>70923443</v>
      </c>
      <c r="IJ71" s="100">
        <v>1</v>
      </c>
      <c r="IK71" s="229">
        <v>0</v>
      </c>
      <c r="IL71" s="108">
        <f t="shared" ref="IL71" si="608">II71</f>
        <v>70923443</v>
      </c>
      <c r="IN71" s="98" t="s">
        <v>35</v>
      </c>
      <c r="IO71" s="105">
        <v>70961730</v>
      </c>
      <c r="IP71" s="100">
        <v>1</v>
      </c>
      <c r="IQ71" s="229">
        <v>0.72</v>
      </c>
      <c r="IR71" s="108">
        <f t="shared" ref="IR71" si="609">IO71</f>
        <v>70961730</v>
      </c>
      <c r="IT71" s="98" t="s">
        <v>35</v>
      </c>
      <c r="IU71" s="105">
        <v>71013140</v>
      </c>
      <c r="IV71" s="100">
        <v>1</v>
      </c>
      <c r="IW71" s="229">
        <v>0.77</v>
      </c>
      <c r="IX71" s="108">
        <f t="shared" ref="IX71" si="610">IU71</f>
        <v>71013140</v>
      </c>
      <c r="IZ71" s="98" t="s">
        <v>35</v>
      </c>
      <c r="JA71" s="105">
        <v>71058932</v>
      </c>
      <c r="JB71" s="100">
        <v>1</v>
      </c>
      <c r="JC71" s="229">
        <v>0.77</v>
      </c>
      <c r="JD71" s="108">
        <f t="shared" ref="JD71" si="611">JA71</f>
        <v>71058932</v>
      </c>
      <c r="JF71" s="98" t="s">
        <v>35</v>
      </c>
      <c r="JG71" s="105">
        <v>71139139</v>
      </c>
      <c r="JH71" s="100">
        <v>1</v>
      </c>
      <c r="JI71" s="229">
        <v>1.24</v>
      </c>
      <c r="JJ71" s="108">
        <f t="shared" ref="JJ71" si="612">JG71</f>
        <v>71139139</v>
      </c>
      <c r="JL71" s="98" t="s">
        <v>35</v>
      </c>
      <c r="JM71" s="105">
        <v>71264304</v>
      </c>
      <c r="JN71" s="100">
        <v>1</v>
      </c>
      <c r="JO71" s="229">
        <v>2.11</v>
      </c>
      <c r="JP71" s="108">
        <f t="shared" ref="JP71" si="613">JM71</f>
        <v>71264304</v>
      </c>
      <c r="JR71" s="98" t="s">
        <v>35</v>
      </c>
      <c r="JS71" s="105">
        <v>71370543</v>
      </c>
      <c r="JT71" s="100">
        <v>1</v>
      </c>
      <c r="JU71" s="229">
        <v>1.9</v>
      </c>
      <c r="JV71" s="108">
        <f t="shared" ref="JV71" si="614">JS71</f>
        <v>71370543</v>
      </c>
      <c r="JX71" s="98" t="s">
        <v>35</v>
      </c>
      <c r="JY71" s="105">
        <v>71759791</v>
      </c>
      <c r="JZ71" s="100">
        <v>1</v>
      </c>
      <c r="KA71" s="229">
        <v>7.17</v>
      </c>
      <c r="KB71" s="108">
        <f t="shared" ref="KB71" si="615">JY71</f>
        <v>71759791</v>
      </c>
      <c r="KD71" s="98" t="s">
        <v>35</v>
      </c>
      <c r="KE71" s="105">
        <v>71559181</v>
      </c>
      <c r="KF71" s="100">
        <v>1</v>
      </c>
      <c r="KG71" s="229">
        <v>-3.24</v>
      </c>
      <c r="KH71" s="108">
        <f t="shared" ref="KH71" si="616">KE71</f>
        <v>71559181</v>
      </c>
      <c r="KJ71" s="98" t="s">
        <v>35</v>
      </c>
      <c r="KK71" s="105">
        <v>72055259</v>
      </c>
      <c r="KL71" s="100">
        <v>1</v>
      </c>
      <c r="KM71" s="229">
        <v>8.6199999999999992</v>
      </c>
      <c r="KN71" s="108">
        <f t="shared" ref="KN71" si="617">KK71</f>
        <v>72055259</v>
      </c>
      <c r="KP71" s="98" t="s">
        <v>35</v>
      </c>
      <c r="KQ71" s="105">
        <v>72457020</v>
      </c>
      <c r="KR71" s="100">
        <v>1</v>
      </c>
      <c r="KS71" s="229">
        <v>6.69</v>
      </c>
      <c r="KT71" s="108">
        <f t="shared" ref="KT71" si="618">KQ71</f>
        <v>72457020</v>
      </c>
      <c r="KV71" s="98" t="s">
        <v>35</v>
      </c>
      <c r="KW71" s="105">
        <v>73407463</v>
      </c>
      <c r="KX71" s="100">
        <v>2</v>
      </c>
      <c r="KY71" s="229">
        <v>0.33</v>
      </c>
      <c r="KZ71" s="108">
        <f t="shared" ref="KZ71" si="619">KW71</f>
        <v>73407463</v>
      </c>
      <c r="LB71" s="98" t="s">
        <v>35</v>
      </c>
      <c r="LC71" s="105">
        <v>73606969</v>
      </c>
      <c r="LD71" s="100">
        <v>2</v>
      </c>
      <c r="LE71" s="229">
        <v>3.18</v>
      </c>
      <c r="LF71" s="108">
        <f t="shared" ref="LF71" si="620">LC71</f>
        <v>73606969</v>
      </c>
      <c r="LH71" s="98" t="s">
        <v>35</v>
      </c>
      <c r="LI71" s="105">
        <v>73805516</v>
      </c>
      <c r="LJ71" s="100">
        <v>2</v>
      </c>
      <c r="LK71" s="229">
        <v>3.8</v>
      </c>
      <c r="LL71" s="108">
        <f t="shared" ref="LL71" si="621">LI71</f>
        <v>73805516</v>
      </c>
      <c r="LN71" s="98" t="s">
        <v>35</v>
      </c>
      <c r="LO71" s="105">
        <v>73770153</v>
      </c>
      <c r="LP71" s="100">
        <v>2</v>
      </c>
      <c r="LQ71" s="229">
        <v>-0.72</v>
      </c>
      <c r="LR71" s="108">
        <f t="shared" ref="LR71" si="622">LO71</f>
        <v>73770153</v>
      </c>
      <c r="LT71" s="98" t="s">
        <v>35</v>
      </c>
      <c r="LU71" s="105">
        <v>73887682</v>
      </c>
      <c r="LV71" s="100">
        <v>2</v>
      </c>
      <c r="LW71" s="229">
        <v>1.91</v>
      </c>
      <c r="LX71" s="108">
        <f t="shared" ref="LX71" si="623">LU71</f>
        <v>73887682</v>
      </c>
      <c r="LZ71" s="98" t="s">
        <v>35</v>
      </c>
      <c r="MA71" s="105">
        <v>73876729</v>
      </c>
      <c r="MB71" s="100">
        <v>2</v>
      </c>
      <c r="MC71" s="229">
        <v>-0.25</v>
      </c>
      <c r="MD71" s="108">
        <f t="shared" ref="MD71" si="624">MA71</f>
        <v>73876729</v>
      </c>
      <c r="MF71" s="98" t="s">
        <v>35</v>
      </c>
      <c r="MG71" s="105">
        <v>73855752</v>
      </c>
      <c r="MH71" s="100">
        <v>2</v>
      </c>
      <c r="MI71" s="229">
        <v>-0.34</v>
      </c>
      <c r="MJ71" s="108">
        <f t="shared" ref="MJ71" si="625">MG71</f>
        <v>73855752</v>
      </c>
      <c r="ML71" s="98" t="s">
        <v>35</v>
      </c>
      <c r="MM71" s="105">
        <v>73998352</v>
      </c>
      <c r="MN71" s="100">
        <v>2</v>
      </c>
      <c r="MO71" s="229">
        <v>2.4</v>
      </c>
      <c r="MP71" s="108">
        <f t="shared" ref="MP71" si="626">MM71</f>
        <v>73998352</v>
      </c>
      <c r="MR71" s="98" t="s">
        <v>35</v>
      </c>
      <c r="MS71" s="105">
        <v>73956780</v>
      </c>
      <c r="MT71" s="100">
        <v>2</v>
      </c>
      <c r="MU71" s="229">
        <v>-0.73</v>
      </c>
      <c r="MV71" s="108">
        <f t="shared" ref="MV71" si="627">MS71</f>
        <v>73956780</v>
      </c>
      <c r="MX71" s="98" t="s">
        <v>35</v>
      </c>
      <c r="MY71" s="105">
        <v>73908087</v>
      </c>
      <c r="MZ71" s="100">
        <v>2</v>
      </c>
      <c r="NA71" s="106">
        <v>-0.79</v>
      </c>
      <c r="NB71" s="108">
        <f t="shared" ref="NB71" si="628">MY71</f>
        <v>73908087</v>
      </c>
      <c r="ND71" s="98" t="s">
        <v>35</v>
      </c>
      <c r="NE71" s="105">
        <v>74090285</v>
      </c>
      <c r="NF71" s="100">
        <v>2</v>
      </c>
      <c r="NG71" s="106">
        <v>2.58</v>
      </c>
      <c r="NH71" s="108">
        <f t="shared" ref="NH71" si="629">NE71</f>
        <v>74090285</v>
      </c>
      <c r="NJ71" s="98" t="s">
        <v>35</v>
      </c>
      <c r="NK71" s="105">
        <v>74011364</v>
      </c>
      <c r="NL71" s="100">
        <v>2</v>
      </c>
      <c r="NM71" s="106">
        <v>-1.28</v>
      </c>
      <c r="NN71" s="108">
        <f t="shared" ref="NN71" si="630">NK71</f>
        <v>74011364</v>
      </c>
      <c r="NP71" s="98" t="s">
        <v>35</v>
      </c>
      <c r="NQ71" s="105">
        <v>73832562</v>
      </c>
      <c r="NR71" s="100">
        <v>2</v>
      </c>
      <c r="NS71" s="106">
        <v>-2.91</v>
      </c>
      <c r="NT71" s="108">
        <f t="shared" ref="NT71" si="631">NQ71</f>
        <v>73832562</v>
      </c>
      <c r="NV71" s="98" t="s">
        <v>35</v>
      </c>
      <c r="NW71" s="105">
        <v>74137992</v>
      </c>
      <c r="NX71" s="100">
        <v>2</v>
      </c>
      <c r="NY71" s="106">
        <v>4.91</v>
      </c>
      <c r="NZ71" s="108">
        <f t="shared" ref="NZ71" si="632">NW71</f>
        <v>74137992</v>
      </c>
      <c r="OB71" s="98" t="s">
        <v>35</v>
      </c>
      <c r="OC71" s="105">
        <v>74455960</v>
      </c>
      <c r="OD71" s="100">
        <v>2</v>
      </c>
      <c r="OE71" s="106">
        <v>5.28</v>
      </c>
      <c r="OF71" s="108">
        <f t="shared" ref="OF71" si="633">OC71</f>
        <v>74455960</v>
      </c>
      <c r="OH71" s="98" t="s">
        <v>35</v>
      </c>
      <c r="OI71" s="105">
        <v>74606215</v>
      </c>
      <c r="OJ71" s="100">
        <v>2</v>
      </c>
      <c r="OK71" s="106">
        <v>2.31</v>
      </c>
      <c r="OL71" s="108">
        <f t="shared" ref="OL71" si="634">OI71</f>
        <v>74606215</v>
      </c>
      <c r="ON71" s="98" t="s">
        <v>35</v>
      </c>
      <c r="OO71" s="105">
        <v>74717917</v>
      </c>
      <c r="OP71" s="100">
        <v>2</v>
      </c>
      <c r="OQ71" s="106">
        <v>1.8</v>
      </c>
      <c r="OR71" s="108">
        <f t="shared" ref="OR71" si="635">OO71</f>
        <v>74717917</v>
      </c>
      <c r="OT71" s="98" t="s">
        <v>35</v>
      </c>
      <c r="OU71" s="105">
        <v>74589165</v>
      </c>
      <c r="OV71" s="100">
        <v>2</v>
      </c>
      <c r="OW71" s="106">
        <v>-2.12</v>
      </c>
      <c r="OX71" s="108">
        <f t="shared" si="477"/>
        <v>74589165</v>
      </c>
      <c r="OZ71" s="98" t="s">
        <v>35</v>
      </c>
      <c r="PA71" s="105">
        <v>75133422</v>
      </c>
      <c r="PB71" s="100">
        <v>2</v>
      </c>
      <c r="PC71" s="106">
        <v>8.76</v>
      </c>
      <c r="PD71" s="108">
        <f t="shared" si="478"/>
        <v>75133422</v>
      </c>
      <c r="PF71" s="98" t="s">
        <v>35</v>
      </c>
      <c r="PG71" s="105">
        <v>75349376</v>
      </c>
      <c r="PH71" s="100">
        <v>2</v>
      </c>
      <c r="PI71" s="106">
        <v>3.18</v>
      </c>
      <c r="PJ71" s="108">
        <f t="shared" si="479"/>
        <v>75349376</v>
      </c>
      <c r="PL71" s="98" t="s">
        <v>35</v>
      </c>
      <c r="PM71" s="105">
        <v>75384057</v>
      </c>
      <c r="PN71" s="100">
        <v>2</v>
      </c>
      <c r="PO71" s="106">
        <v>0.18</v>
      </c>
      <c r="PP71" s="108">
        <f t="shared" si="480"/>
        <v>75384057</v>
      </c>
      <c r="PR71" s="98" t="s">
        <v>35</v>
      </c>
      <c r="PS71" s="105">
        <v>75503599</v>
      </c>
      <c r="PT71" s="100">
        <v>2</v>
      </c>
      <c r="PU71" s="106">
        <v>1.9</v>
      </c>
      <c r="PV71" s="108">
        <f t="shared" si="481"/>
        <v>75503599</v>
      </c>
      <c r="PX71" s="98" t="s">
        <v>35</v>
      </c>
      <c r="PY71" s="105">
        <v>75344337</v>
      </c>
      <c r="PZ71" s="100">
        <v>2</v>
      </c>
      <c r="QA71" s="106">
        <v>-2.58</v>
      </c>
      <c r="QB71" s="108">
        <f t="shared" si="482"/>
        <v>75344337</v>
      </c>
      <c r="QD71" s="98" t="s">
        <v>35</v>
      </c>
      <c r="QE71" s="105">
        <v>74870815</v>
      </c>
      <c r="QF71" s="100">
        <v>2</v>
      </c>
      <c r="QG71" s="106">
        <v>-7.54</v>
      </c>
      <c r="QH71" s="108">
        <f t="shared" si="483"/>
        <v>74870815</v>
      </c>
      <c r="QJ71" s="98" t="s">
        <v>35</v>
      </c>
      <c r="QK71" s="105">
        <v>74880876</v>
      </c>
      <c r="QL71" s="100">
        <v>2</v>
      </c>
      <c r="QM71" s="106">
        <v>0.69</v>
      </c>
      <c r="QN71" s="108">
        <f t="shared" si="484"/>
        <v>74880876</v>
      </c>
      <c r="QP71" s="98" t="s">
        <v>35</v>
      </c>
      <c r="QQ71" s="105">
        <v>75123814</v>
      </c>
      <c r="QR71" s="100">
        <v>2</v>
      </c>
      <c r="QS71" s="106">
        <v>3.84</v>
      </c>
      <c r="QT71" s="108">
        <f t="shared" si="485"/>
        <v>75123814</v>
      </c>
      <c r="QV71" s="98" t="s">
        <v>35</v>
      </c>
      <c r="QW71" s="105">
        <v>75528557</v>
      </c>
      <c r="QX71" s="100">
        <v>2</v>
      </c>
      <c r="QY71" s="106">
        <v>7.14</v>
      </c>
      <c r="QZ71" s="108">
        <f t="shared" si="486"/>
        <v>75528557</v>
      </c>
      <c r="RB71" s="98" t="s">
        <v>35</v>
      </c>
      <c r="RC71" s="105">
        <v>75621133</v>
      </c>
      <c r="RD71" s="100">
        <v>2</v>
      </c>
      <c r="RE71" s="106">
        <v>1.79</v>
      </c>
      <c r="RF71" s="108">
        <f t="shared" si="487"/>
        <v>75621133</v>
      </c>
      <c r="RH71" s="98" t="s">
        <v>35</v>
      </c>
      <c r="RI71" s="105">
        <v>75952619</v>
      </c>
      <c r="RJ71" s="100">
        <v>2</v>
      </c>
      <c r="RK71" s="106">
        <v>5.26</v>
      </c>
      <c r="RL71" s="108">
        <f t="shared" si="488"/>
        <v>75952619</v>
      </c>
      <c r="RN71" s="98" t="s">
        <v>35</v>
      </c>
      <c r="RO71" s="105">
        <v>76424440</v>
      </c>
      <c r="RP71" s="100">
        <v>2</v>
      </c>
      <c r="RQ71" s="106">
        <v>7.37</v>
      </c>
      <c r="RR71" s="108">
        <f t="shared" si="489"/>
        <v>76424440</v>
      </c>
      <c r="RT71" s="98" t="s">
        <v>35</v>
      </c>
      <c r="RU71" s="105">
        <v>76396049</v>
      </c>
      <c r="RV71" s="100">
        <v>2</v>
      </c>
      <c r="RW71" s="106">
        <v>-0.45</v>
      </c>
      <c r="RX71" s="108">
        <f t="shared" si="490"/>
        <v>76396049</v>
      </c>
      <c r="RZ71" s="98" t="s">
        <v>35</v>
      </c>
      <c r="SA71" s="105">
        <v>76557835</v>
      </c>
      <c r="SB71" s="100">
        <v>2</v>
      </c>
      <c r="SC71" s="106">
        <v>2.46</v>
      </c>
      <c r="SD71" s="108">
        <f t="shared" si="491"/>
        <v>76557835</v>
      </c>
      <c r="SF71" s="98" t="s">
        <v>35</v>
      </c>
      <c r="SG71" s="105">
        <v>76818014</v>
      </c>
      <c r="SH71" s="100">
        <v>2</v>
      </c>
      <c r="SI71" s="106"/>
      <c r="SJ71" s="108">
        <f t="shared" si="492"/>
        <v>76818014</v>
      </c>
      <c r="SL71" s="98" t="s">
        <v>35</v>
      </c>
      <c r="SM71" s="105">
        <v>76856583</v>
      </c>
      <c r="SN71" s="100">
        <v>2</v>
      </c>
      <c r="SO71" s="106">
        <v>0.6</v>
      </c>
      <c r="SP71" s="108">
        <f t="shared" si="493"/>
        <v>76856583</v>
      </c>
      <c r="SR71" s="98" t="s">
        <v>35</v>
      </c>
      <c r="SS71" s="105">
        <v>76860584</v>
      </c>
      <c r="ST71" s="100">
        <v>2</v>
      </c>
      <c r="SU71" s="106">
        <v>7.0000000000000007E-2</v>
      </c>
      <c r="SV71" s="108">
        <f t="shared" si="494"/>
        <v>76860584</v>
      </c>
      <c r="SX71" s="98" t="s">
        <v>35</v>
      </c>
      <c r="SY71" s="105">
        <v>77183150</v>
      </c>
      <c r="SZ71" s="100">
        <v>2</v>
      </c>
      <c r="TA71" s="106">
        <v>4.92</v>
      </c>
      <c r="TB71" s="108">
        <f t="shared" si="495"/>
        <v>77183150</v>
      </c>
      <c r="TD71" s="98" t="s">
        <v>377</v>
      </c>
      <c r="TE71" s="105">
        <v>77127606.019999996</v>
      </c>
      <c r="TF71" s="100">
        <v>2</v>
      </c>
      <c r="TG71" s="106">
        <v>0.03</v>
      </c>
      <c r="TH71" s="108">
        <f t="shared" si="496"/>
        <v>77127606.019999996</v>
      </c>
      <c r="TJ71" s="98" t="s">
        <v>35</v>
      </c>
      <c r="TK71" s="105">
        <v>77066794.760000005</v>
      </c>
      <c r="TL71" s="100">
        <v>2</v>
      </c>
      <c r="TM71" s="106">
        <v>-1.03</v>
      </c>
      <c r="TN71" s="108">
        <f t="shared" si="497"/>
        <v>77066794.760000005</v>
      </c>
      <c r="TP71" s="98" t="s">
        <v>35</v>
      </c>
      <c r="TQ71" s="105">
        <v>76918137.840000004</v>
      </c>
      <c r="TR71" s="100">
        <v>2</v>
      </c>
      <c r="TS71" s="106">
        <v>-2.85</v>
      </c>
      <c r="TT71" s="108">
        <f t="shared" si="498"/>
        <v>76918137.840000004</v>
      </c>
      <c r="TV71" s="98" t="s">
        <v>35</v>
      </c>
      <c r="TW71" s="105">
        <v>77038879.310000002</v>
      </c>
      <c r="TX71" s="100">
        <v>2</v>
      </c>
      <c r="TY71" s="106">
        <v>1.97</v>
      </c>
      <c r="TZ71" s="108">
        <f t="shared" si="499"/>
        <v>77038879.310000002</v>
      </c>
      <c r="UB71" s="98" t="s">
        <v>35</v>
      </c>
      <c r="UC71" s="105">
        <v>77039180.099999994</v>
      </c>
      <c r="UD71" s="100">
        <v>2</v>
      </c>
      <c r="UE71" s="106">
        <v>0</v>
      </c>
      <c r="UF71" s="108">
        <f t="shared" si="500"/>
        <v>77039180.099999994</v>
      </c>
    </row>
    <row r="72" spans="1:552" x14ac:dyDescent="0.25">
      <c r="A72" s="76" t="s">
        <v>254</v>
      </c>
      <c r="B72" s="77" t="s">
        <v>10</v>
      </c>
      <c r="C72" s="292" t="s">
        <v>327</v>
      </c>
      <c r="D72" s="293"/>
      <c r="E72" s="295"/>
      <c r="F72" s="295"/>
      <c r="G72" s="296"/>
      <c r="H72" s="88">
        <f t="shared" si="501"/>
        <v>0</v>
      </c>
      <c r="I72" s="80"/>
      <c r="J72" s="238"/>
      <c r="K72" s="218"/>
      <c r="L72" s="219"/>
      <c r="M72" s="217">
        <f t="shared" si="502"/>
        <v>0</v>
      </c>
      <c r="N72" s="89"/>
      <c r="O72" s="88"/>
      <c r="P72" s="94"/>
      <c r="Q72" s="88">
        <f t="shared" si="503"/>
        <v>0</v>
      </c>
      <c r="R72" s="288"/>
      <c r="S72" s="89"/>
      <c r="T72" s="88"/>
      <c r="U72" s="94"/>
      <c r="V72" s="88">
        <f t="shared" si="504"/>
        <v>0</v>
      </c>
      <c r="W72" s="288"/>
      <c r="X72" s="89"/>
      <c r="Y72" s="88"/>
      <c r="Z72" s="94"/>
      <c r="AA72" s="88">
        <f t="shared" si="505"/>
        <v>0</v>
      </c>
      <c r="AB72" s="288"/>
      <c r="AC72" s="89"/>
      <c r="AD72" s="88"/>
      <c r="AE72" s="88"/>
      <c r="AF72" s="88">
        <f t="shared" si="506"/>
        <v>0</v>
      </c>
      <c r="AG72" s="288"/>
      <c r="AH72" s="90"/>
      <c r="AI72" s="88"/>
      <c r="AJ72" s="94"/>
      <c r="AK72" s="88">
        <f t="shared" si="507"/>
        <v>0</v>
      </c>
      <c r="AL72" s="288"/>
      <c r="AM72" s="89"/>
      <c r="AN72" s="88"/>
      <c r="AO72" s="94"/>
      <c r="AP72" s="264"/>
      <c r="AQ72" s="88">
        <f t="shared" si="508"/>
        <v>0</v>
      </c>
      <c r="AR72" s="88"/>
      <c r="AS72" s="89"/>
      <c r="AT72" s="88"/>
      <c r="AU72" s="94"/>
      <c r="AV72" s="221"/>
      <c r="AW72" s="93">
        <f t="shared" si="509"/>
        <v>0</v>
      </c>
      <c r="AX72" s="89"/>
      <c r="AY72" s="88"/>
      <c r="AZ72" s="88"/>
      <c r="BA72" s="94"/>
      <c r="BB72" s="93">
        <f t="shared" si="510"/>
        <v>0</v>
      </c>
      <c r="BC72" s="291"/>
      <c r="BD72" s="88"/>
      <c r="BE72" s="94"/>
      <c r="BF72" s="113"/>
      <c r="BG72" s="97">
        <f t="shared" si="511"/>
        <v>0</v>
      </c>
      <c r="BH72" s="98"/>
      <c r="BI72" s="99"/>
      <c r="BJ72" s="100"/>
      <c r="BK72" s="100"/>
      <c r="BL72" s="101">
        <f t="shared" si="512"/>
        <v>0</v>
      </c>
      <c r="BM72" s="102"/>
      <c r="BN72" s="99"/>
      <c r="BO72" s="99"/>
      <c r="BP72" s="106"/>
      <c r="BQ72" s="104">
        <f t="shared" si="513"/>
        <v>0</v>
      </c>
      <c r="BR72" s="98"/>
      <c r="BS72" s="105"/>
      <c r="BT72" s="105"/>
      <c r="BU72" s="106"/>
      <c r="BV72" s="104">
        <f t="shared" si="514"/>
        <v>0</v>
      </c>
      <c r="BW72" s="98"/>
      <c r="BX72" s="105"/>
      <c r="BY72" s="105"/>
      <c r="BZ72" s="106"/>
      <c r="CA72" s="104">
        <f t="shared" si="515"/>
        <v>0</v>
      </c>
      <c r="CB72" s="98"/>
      <c r="CC72" s="105"/>
      <c r="CD72" s="105"/>
      <c r="CE72" s="301"/>
      <c r="CF72" s="104">
        <f t="shared" si="516"/>
        <v>0</v>
      </c>
      <c r="CG72" s="98"/>
      <c r="CH72" s="105"/>
      <c r="CI72" s="105"/>
      <c r="CJ72" s="106"/>
      <c r="CK72" s="105">
        <f t="shared" si="517"/>
        <v>0</v>
      </c>
      <c r="CL72" s="98"/>
      <c r="CM72" s="100"/>
      <c r="CN72" s="100"/>
      <c r="CO72" s="100"/>
      <c r="CP72" s="104">
        <f t="shared" si="518"/>
        <v>0</v>
      </c>
      <c r="CQ72" s="98"/>
      <c r="CR72" s="100"/>
      <c r="CS72" s="100"/>
      <c r="CT72" s="100"/>
      <c r="CU72" s="104">
        <f t="shared" si="519"/>
        <v>0</v>
      </c>
      <c r="CV72" s="98"/>
      <c r="CW72" s="100"/>
      <c r="CX72" s="100"/>
      <c r="CY72" s="100"/>
      <c r="CZ72" s="104">
        <f t="shared" si="520"/>
        <v>0</v>
      </c>
      <c r="DA72" s="100"/>
      <c r="DB72" s="98"/>
      <c r="DC72" s="100"/>
      <c r="DD72" s="100"/>
      <c r="DE72" s="100"/>
      <c r="DF72" s="104">
        <f t="shared" si="521"/>
        <v>0</v>
      </c>
      <c r="DG72" s="98"/>
      <c r="DH72" s="100"/>
      <c r="DI72" s="100"/>
      <c r="DJ72" s="100"/>
      <c r="DK72" s="104">
        <f t="shared" si="522"/>
        <v>0</v>
      </c>
      <c r="DL72" s="98"/>
      <c r="DM72" s="100"/>
      <c r="DN72" s="100"/>
      <c r="DO72" s="100"/>
      <c r="DP72" s="104">
        <f t="shared" si="523"/>
        <v>0</v>
      </c>
      <c r="DQ72" s="98"/>
      <c r="DR72" s="100"/>
      <c r="DS72" s="100"/>
      <c r="DT72" s="100"/>
      <c r="DU72" s="104">
        <f t="shared" si="524"/>
        <v>0</v>
      </c>
      <c r="DV72" s="98"/>
      <c r="DW72" s="100"/>
      <c r="DX72" s="100"/>
      <c r="DY72" s="100"/>
      <c r="DZ72" s="104">
        <f t="shared" si="525"/>
        <v>0</v>
      </c>
      <c r="EA72" s="98"/>
      <c r="EB72" s="100"/>
      <c r="EC72" s="100"/>
      <c r="ED72" s="100"/>
      <c r="EE72" s="104">
        <f t="shared" si="526"/>
        <v>0</v>
      </c>
      <c r="EF72" s="98"/>
      <c r="EG72" s="100"/>
      <c r="EH72" s="100"/>
      <c r="EI72" s="100"/>
      <c r="EJ72" s="104">
        <f t="shared" si="527"/>
        <v>0</v>
      </c>
      <c r="EK72" s="98"/>
      <c r="EL72" s="100"/>
      <c r="EM72" s="100"/>
      <c r="EN72" s="100"/>
      <c r="EO72" s="104">
        <f t="shared" si="528"/>
        <v>0</v>
      </c>
      <c r="EP72" s="98"/>
      <c r="EQ72" s="100"/>
      <c r="ER72" s="100"/>
      <c r="ES72" s="100"/>
      <c r="ET72" s="104">
        <f t="shared" si="529"/>
        <v>0</v>
      </c>
      <c r="EV72" s="98"/>
      <c r="EW72" s="100"/>
      <c r="EX72" s="100"/>
      <c r="EY72" s="100"/>
      <c r="EZ72" s="104">
        <f t="shared" si="530"/>
        <v>0</v>
      </c>
      <c r="FB72" s="98"/>
      <c r="FC72" s="100"/>
      <c r="FD72" s="100"/>
      <c r="FE72" s="100"/>
      <c r="FF72" s="104">
        <f t="shared" si="531"/>
        <v>0</v>
      </c>
      <c r="FH72" s="98"/>
      <c r="FI72" s="100"/>
      <c r="FJ72" s="100"/>
      <c r="FK72" s="100"/>
      <c r="FL72" s="104">
        <f>FI72</f>
        <v>0</v>
      </c>
      <c r="FN72" s="98"/>
      <c r="FO72" s="100"/>
      <c r="FP72" s="100"/>
      <c r="FQ72" s="100"/>
      <c r="FR72" s="104">
        <f t="shared" si="533"/>
        <v>0</v>
      </c>
      <c r="FT72" s="98"/>
      <c r="FU72" s="100"/>
      <c r="FV72" s="100"/>
      <c r="FW72" s="100"/>
      <c r="FX72" s="104">
        <f t="shared" si="534"/>
        <v>0</v>
      </c>
      <c r="FZ72" s="98"/>
      <c r="GA72" s="100"/>
      <c r="GB72" s="100"/>
      <c r="GC72" s="100"/>
      <c r="GD72" s="104">
        <f t="shared" si="535"/>
        <v>0</v>
      </c>
      <c r="GF72" s="98"/>
      <c r="GG72" s="100"/>
      <c r="GH72" s="100"/>
      <c r="GI72" s="100"/>
      <c r="GJ72" s="104">
        <f t="shared" si="536"/>
        <v>0</v>
      </c>
      <c r="GL72" s="98"/>
      <c r="GM72" s="100"/>
      <c r="GN72" s="100"/>
      <c r="GO72" s="100"/>
      <c r="GP72" s="104">
        <f t="shared" si="537"/>
        <v>0</v>
      </c>
      <c r="GR72" s="98"/>
      <c r="GS72" s="100"/>
      <c r="GT72" s="100"/>
      <c r="GU72" s="100"/>
      <c r="GV72" s="104">
        <f t="shared" si="538"/>
        <v>0</v>
      </c>
      <c r="GX72" s="98"/>
      <c r="GY72" s="100"/>
      <c r="GZ72" s="100"/>
      <c r="HA72" s="100"/>
      <c r="HB72" s="108">
        <f t="shared" si="539"/>
        <v>0</v>
      </c>
      <c r="HD72" s="98"/>
      <c r="HE72" s="100"/>
      <c r="HF72" s="100"/>
      <c r="HG72" s="100"/>
      <c r="HH72" s="108">
        <f t="shared" si="540"/>
        <v>0</v>
      </c>
      <c r="HJ72" s="98"/>
      <c r="HK72" s="100"/>
      <c r="HL72" s="100"/>
      <c r="HM72" s="100"/>
      <c r="HN72" s="108">
        <f t="shared" si="541"/>
        <v>0</v>
      </c>
      <c r="HP72" s="98"/>
      <c r="HQ72" s="100"/>
      <c r="HR72" s="100"/>
      <c r="HS72" s="100"/>
      <c r="HT72" s="108">
        <f t="shared" si="542"/>
        <v>0</v>
      </c>
      <c r="HV72" s="98"/>
      <c r="HW72" s="100"/>
      <c r="HX72" s="100"/>
      <c r="HY72" s="100"/>
      <c r="HZ72" s="108">
        <f t="shared" si="543"/>
        <v>0</v>
      </c>
      <c r="IB72" s="98"/>
      <c r="IC72" s="100"/>
      <c r="ID72" s="100"/>
      <c r="IE72" s="100"/>
      <c r="IF72" s="108">
        <f t="shared" si="544"/>
        <v>0</v>
      </c>
      <c r="IH72" s="98"/>
      <c r="II72" s="105"/>
      <c r="IJ72" s="100"/>
      <c r="IK72" s="229"/>
      <c r="IL72" s="108">
        <f t="shared" si="545"/>
        <v>0</v>
      </c>
      <c r="IN72" s="98"/>
      <c r="IO72" s="105"/>
      <c r="IP72" s="100"/>
      <c r="IQ72" s="229"/>
      <c r="IR72" s="108">
        <f t="shared" si="546"/>
        <v>0</v>
      </c>
      <c r="IT72" s="98"/>
      <c r="IU72" s="105"/>
      <c r="IV72" s="100"/>
      <c r="IW72" s="229"/>
      <c r="IX72" s="108">
        <f t="shared" si="547"/>
        <v>0</v>
      </c>
      <c r="IZ72" s="98"/>
      <c r="JA72" s="105"/>
      <c r="JB72" s="100"/>
      <c r="JC72" s="229"/>
      <c r="JD72" s="108">
        <f t="shared" si="548"/>
        <v>0</v>
      </c>
      <c r="JF72" s="98"/>
      <c r="JG72" s="105"/>
      <c r="JH72" s="100"/>
      <c r="JI72" s="229"/>
      <c r="JJ72" s="108">
        <f t="shared" si="549"/>
        <v>0</v>
      </c>
      <c r="JL72" s="98"/>
      <c r="JM72" s="105"/>
      <c r="JN72" s="100"/>
      <c r="JO72" s="229"/>
      <c r="JP72" s="108">
        <f t="shared" si="550"/>
        <v>0</v>
      </c>
      <c r="JR72" s="98"/>
      <c r="JS72" s="105"/>
      <c r="JT72" s="100"/>
      <c r="JU72" s="229"/>
      <c r="JV72" s="108">
        <f t="shared" si="551"/>
        <v>0</v>
      </c>
      <c r="JX72" s="98"/>
      <c r="JY72" s="105"/>
      <c r="JZ72" s="100"/>
      <c r="KA72" s="229"/>
      <c r="KB72" s="108">
        <f t="shared" si="552"/>
        <v>0</v>
      </c>
      <c r="KD72" s="98"/>
      <c r="KE72" s="105"/>
      <c r="KF72" s="100"/>
      <c r="KG72" s="229"/>
      <c r="KH72" s="108">
        <f t="shared" si="553"/>
        <v>0</v>
      </c>
      <c r="KJ72" s="98"/>
      <c r="KK72" s="105"/>
      <c r="KL72" s="100"/>
      <c r="KM72" s="229"/>
      <c r="KN72" s="108">
        <f t="shared" si="554"/>
        <v>0</v>
      </c>
      <c r="KP72" s="98"/>
      <c r="KQ72" s="105"/>
      <c r="KR72" s="100"/>
      <c r="KS72" s="229"/>
      <c r="KT72" s="108">
        <f t="shared" si="555"/>
        <v>0</v>
      </c>
      <c r="KV72" s="98"/>
      <c r="KW72" s="105"/>
      <c r="KX72" s="100"/>
      <c r="KY72" s="229"/>
      <c r="KZ72" s="108">
        <f t="shared" si="556"/>
        <v>0</v>
      </c>
      <c r="LB72" s="98"/>
      <c r="LC72" s="105"/>
      <c r="LD72" s="100"/>
      <c r="LE72" s="229"/>
      <c r="LF72" s="108">
        <f t="shared" si="557"/>
        <v>0</v>
      </c>
      <c r="LH72" s="98"/>
      <c r="LI72" s="105"/>
      <c r="LJ72" s="100"/>
      <c r="LK72" s="229"/>
      <c r="LL72" s="108">
        <f t="shared" si="558"/>
        <v>0</v>
      </c>
      <c r="LN72" s="98"/>
      <c r="LO72" s="105"/>
      <c r="LP72" s="100"/>
      <c r="LQ72" s="229"/>
      <c r="LR72" s="108">
        <f t="shared" si="559"/>
        <v>0</v>
      </c>
      <c r="LT72" s="98"/>
      <c r="LU72" s="105"/>
      <c r="LV72" s="100"/>
      <c r="LW72" s="229"/>
      <c r="LX72" s="108">
        <f t="shared" si="560"/>
        <v>0</v>
      </c>
      <c r="LZ72" s="98"/>
      <c r="MA72" s="105"/>
      <c r="MB72" s="100"/>
      <c r="MC72" s="229"/>
      <c r="MD72" s="108">
        <f t="shared" si="561"/>
        <v>0</v>
      </c>
      <c r="MF72" s="98"/>
      <c r="MG72" s="105"/>
      <c r="MH72" s="100"/>
      <c r="MI72" s="229"/>
      <c r="MJ72" s="108">
        <f t="shared" si="562"/>
        <v>0</v>
      </c>
      <c r="ML72" s="98"/>
      <c r="MM72" s="105"/>
      <c r="MN72" s="100"/>
      <c r="MO72" s="229"/>
      <c r="MP72" s="108">
        <f t="shared" si="563"/>
        <v>0</v>
      </c>
      <c r="MR72" s="98"/>
      <c r="MS72" s="105"/>
      <c r="MT72" s="100"/>
      <c r="MU72" s="229"/>
      <c r="MV72" s="108">
        <f t="shared" si="564"/>
        <v>0</v>
      </c>
      <c r="MX72" s="98"/>
      <c r="MY72" s="105"/>
      <c r="MZ72" s="100"/>
      <c r="NA72" s="106"/>
      <c r="NB72" s="108">
        <f t="shared" si="469"/>
        <v>0</v>
      </c>
      <c r="ND72" s="98"/>
      <c r="NE72" s="105"/>
      <c r="NF72" s="100"/>
      <c r="NG72" s="106"/>
      <c r="NH72" s="108">
        <f t="shared" si="470"/>
        <v>0</v>
      </c>
      <c r="NJ72" s="98"/>
      <c r="NK72" s="105"/>
      <c r="NL72" s="100"/>
      <c r="NM72" s="106"/>
      <c r="NN72" s="108">
        <f t="shared" si="471"/>
        <v>0</v>
      </c>
      <c r="NP72" s="98"/>
      <c r="NQ72" s="105"/>
      <c r="NR72" s="100"/>
      <c r="NS72" s="106"/>
      <c r="NT72" s="108">
        <f t="shared" si="472"/>
        <v>0</v>
      </c>
      <c r="NV72" s="98"/>
      <c r="NW72" s="105"/>
      <c r="NX72" s="100"/>
      <c r="NY72" s="106"/>
      <c r="NZ72" s="108">
        <f t="shared" si="473"/>
        <v>0</v>
      </c>
      <c r="OB72" s="98"/>
      <c r="OC72" s="105"/>
      <c r="OD72" s="100"/>
      <c r="OE72" s="106"/>
      <c r="OF72" s="108">
        <f t="shared" si="474"/>
        <v>0</v>
      </c>
      <c r="OH72" s="98"/>
      <c r="OI72" s="105"/>
      <c r="OJ72" s="100"/>
      <c r="OK72" s="106"/>
      <c r="OL72" s="108">
        <f t="shared" si="475"/>
        <v>0</v>
      </c>
      <c r="ON72" s="98" t="s">
        <v>33</v>
      </c>
      <c r="OO72" s="105">
        <v>78028071</v>
      </c>
      <c r="OP72" s="100">
        <v>3</v>
      </c>
      <c r="OQ72" s="106"/>
      <c r="OR72" s="108">
        <f t="shared" si="476"/>
        <v>78028071</v>
      </c>
      <c r="OT72" s="98" t="s">
        <v>33</v>
      </c>
      <c r="OU72" s="105">
        <v>104099372</v>
      </c>
      <c r="OV72" s="100">
        <v>3</v>
      </c>
      <c r="OW72" s="106">
        <v>0.82</v>
      </c>
      <c r="OX72" s="108">
        <f t="shared" si="477"/>
        <v>104099372</v>
      </c>
      <c r="OZ72" s="98" t="s">
        <v>33</v>
      </c>
      <c r="PA72" s="105">
        <v>104294417</v>
      </c>
      <c r="PB72" s="100">
        <v>3</v>
      </c>
      <c r="PC72" s="106">
        <v>2.25</v>
      </c>
      <c r="PD72" s="108">
        <f t="shared" si="478"/>
        <v>104294417</v>
      </c>
      <c r="PF72" s="98" t="s">
        <v>33</v>
      </c>
      <c r="PG72" s="105">
        <v>104048642</v>
      </c>
      <c r="PH72" s="100">
        <v>3</v>
      </c>
      <c r="PI72" s="106">
        <v>-2.81</v>
      </c>
      <c r="PJ72" s="108">
        <f t="shared" si="479"/>
        <v>104048642</v>
      </c>
      <c r="PL72" s="98" t="s">
        <v>33</v>
      </c>
      <c r="PM72" s="105">
        <v>104016735</v>
      </c>
      <c r="PN72" s="100">
        <v>3</v>
      </c>
      <c r="PO72" s="106">
        <v>-0.47</v>
      </c>
      <c r="PP72" s="108">
        <f t="shared" si="480"/>
        <v>104016735</v>
      </c>
      <c r="PR72" s="98" t="s">
        <v>33</v>
      </c>
      <c r="PS72" s="105">
        <v>103586590</v>
      </c>
      <c r="PT72" s="100">
        <v>3</v>
      </c>
      <c r="PU72" s="106">
        <v>-4.96</v>
      </c>
      <c r="PV72" s="108">
        <f t="shared" si="481"/>
        <v>103586590</v>
      </c>
      <c r="PX72" s="98" t="s">
        <v>33</v>
      </c>
      <c r="PY72" s="105">
        <v>103630872</v>
      </c>
      <c r="PZ72" s="100">
        <v>3</v>
      </c>
      <c r="QA72" s="106">
        <v>0.51</v>
      </c>
      <c r="QB72" s="108">
        <f t="shared" si="482"/>
        <v>103630872</v>
      </c>
      <c r="QD72" s="98" t="s">
        <v>33</v>
      </c>
      <c r="QE72" s="105">
        <v>103116565</v>
      </c>
      <c r="QF72" s="100">
        <v>3</v>
      </c>
      <c r="QG72" s="106">
        <v>-5.96</v>
      </c>
      <c r="QH72" s="108">
        <f t="shared" si="483"/>
        <v>103116565</v>
      </c>
      <c r="QJ72" s="98" t="s">
        <v>33</v>
      </c>
      <c r="QK72" s="105">
        <v>102985877</v>
      </c>
      <c r="QL72" s="100">
        <v>3</v>
      </c>
      <c r="QM72" s="106">
        <v>-0.88</v>
      </c>
      <c r="QN72" s="108">
        <f t="shared" si="484"/>
        <v>102985877</v>
      </c>
      <c r="QP72" s="98" t="s">
        <v>33</v>
      </c>
      <c r="QQ72" s="105">
        <v>103397388</v>
      </c>
      <c r="QR72" s="100">
        <v>3</v>
      </c>
      <c r="QS72" s="106">
        <v>4.76</v>
      </c>
      <c r="QT72" s="108">
        <f t="shared" si="485"/>
        <v>103397388</v>
      </c>
      <c r="QV72" s="98" t="s">
        <v>33</v>
      </c>
      <c r="QW72" s="105">
        <v>103972652</v>
      </c>
      <c r="QX72" s="100">
        <v>3</v>
      </c>
      <c r="QY72" s="106">
        <v>6.58</v>
      </c>
      <c r="QZ72" s="108">
        <f t="shared" si="486"/>
        <v>103972652</v>
      </c>
      <c r="RB72" s="98" t="s">
        <v>33</v>
      </c>
      <c r="RC72" s="105">
        <v>104255996</v>
      </c>
      <c r="RD72" s="100">
        <v>3</v>
      </c>
      <c r="RE72" s="106">
        <v>2.91</v>
      </c>
      <c r="RF72" s="108">
        <f t="shared" si="487"/>
        <v>104255996</v>
      </c>
      <c r="RH72" s="98" t="s">
        <v>33</v>
      </c>
      <c r="RI72" s="105">
        <v>104534920</v>
      </c>
      <c r="RJ72" s="100">
        <v>3</v>
      </c>
      <c r="RK72" s="106">
        <v>3.21</v>
      </c>
      <c r="RL72" s="108">
        <f t="shared" si="488"/>
        <v>104534920</v>
      </c>
      <c r="RN72" s="98" t="s">
        <v>33</v>
      </c>
      <c r="RO72" s="105">
        <v>105176027</v>
      </c>
      <c r="RP72" s="100">
        <v>3</v>
      </c>
      <c r="RQ72" s="106">
        <v>7.32</v>
      </c>
      <c r="RR72" s="108">
        <f t="shared" si="489"/>
        <v>105176027</v>
      </c>
      <c r="RT72" s="98" t="s">
        <v>33</v>
      </c>
      <c r="RU72" s="105">
        <v>105328350</v>
      </c>
      <c r="RV72" s="100">
        <v>3</v>
      </c>
      <c r="RW72" s="106">
        <v>1.74</v>
      </c>
      <c r="RX72" s="108">
        <f t="shared" si="490"/>
        <v>105328350</v>
      </c>
      <c r="RZ72" s="98" t="s">
        <v>33</v>
      </c>
      <c r="SA72" s="105">
        <v>105819789</v>
      </c>
      <c r="SB72" s="100">
        <v>3</v>
      </c>
      <c r="SC72" s="106">
        <v>5.57</v>
      </c>
      <c r="SD72" s="108">
        <f t="shared" si="491"/>
        <v>105819789</v>
      </c>
      <c r="SF72" s="98" t="s">
        <v>33</v>
      </c>
      <c r="SG72" s="105">
        <v>106061754</v>
      </c>
      <c r="SH72" s="100">
        <v>3</v>
      </c>
      <c r="SI72" s="106">
        <v>2.57</v>
      </c>
      <c r="SJ72" s="108">
        <f t="shared" si="492"/>
        <v>106061754</v>
      </c>
      <c r="SL72" s="98" t="s">
        <v>33</v>
      </c>
      <c r="SM72" s="105">
        <v>106109956</v>
      </c>
      <c r="SN72" s="100">
        <v>3</v>
      </c>
      <c r="SO72" s="106">
        <v>0.55000000000000004</v>
      </c>
      <c r="SP72" s="108">
        <f t="shared" si="493"/>
        <v>106109956</v>
      </c>
      <c r="SR72" s="98" t="s">
        <v>33</v>
      </c>
      <c r="SS72" s="105">
        <v>106486200</v>
      </c>
      <c r="ST72" s="100">
        <v>3</v>
      </c>
      <c r="SU72" s="106">
        <v>3.88</v>
      </c>
      <c r="SV72" s="108">
        <f t="shared" si="494"/>
        <v>106486200</v>
      </c>
      <c r="SX72" s="98" t="s">
        <v>33</v>
      </c>
      <c r="SY72" s="105">
        <v>106718509</v>
      </c>
      <c r="SZ72" s="100">
        <v>3</v>
      </c>
      <c r="TA72" s="106">
        <v>2.99</v>
      </c>
      <c r="TB72" s="108">
        <f t="shared" si="495"/>
        <v>106718509</v>
      </c>
      <c r="TD72" s="98" t="s">
        <v>34</v>
      </c>
      <c r="TE72" s="105">
        <v>106842206.37</v>
      </c>
      <c r="TF72" s="100">
        <v>3</v>
      </c>
      <c r="TG72" s="106">
        <v>3</v>
      </c>
      <c r="TH72" s="108">
        <f t="shared" si="496"/>
        <v>106842206.37</v>
      </c>
      <c r="TJ72" s="98" t="s">
        <v>34</v>
      </c>
      <c r="TK72" s="105">
        <v>107290893.76000001</v>
      </c>
      <c r="TL72" s="100">
        <v>3</v>
      </c>
      <c r="TM72" s="106">
        <v>4.99</v>
      </c>
      <c r="TN72" s="108">
        <f t="shared" si="497"/>
        <v>107290893.76000001</v>
      </c>
      <c r="TP72" s="98" t="s">
        <v>34</v>
      </c>
      <c r="TQ72" s="105">
        <v>106791876.54000001</v>
      </c>
      <c r="TR72" s="100">
        <v>3</v>
      </c>
      <c r="TS72" s="106">
        <v>-7.06</v>
      </c>
      <c r="TT72" s="108">
        <f t="shared" si="498"/>
        <v>106791876.54000001</v>
      </c>
      <c r="TV72" s="98" t="s">
        <v>34</v>
      </c>
      <c r="TW72" s="105">
        <v>106454613.14</v>
      </c>
      <c r="TX72" s="100">
        <v>3</v>
      </c>
      <c r="TY72" s="106">
        <v>-2.91</v>
      </c>
      <c r="TZ72" s="108">
        <f t="shared" si="499"/>
        <v>106454613.14</v>
      </c>
      <c r="UB72" s="98" t="s">
        <v>35</v>
      </c>
      <c r="UC72" s="105">
        <v>106447923.03</v>
      </c>
      <c r="UD72" s="100">
        <v>3</v>
      </c>
      <c r="UE72" s="106">
        <v>-0.08</v>
      </c>
      <c r="UF72" s="108">
        <f t="shared" si="500"/>
        <v>106447923.03</v>
      </c>
    </row>
    <row r="73" spans="1:552" x14ac:dyDescent="0.25">
      <c r="A73" s="134"/>
      <c r="B73" s="302" t="s">
        <v>17</v>
      </c>
      <c r="C73" s="303"/>
      <c r="D73" s="304"/>
      <c r="E73" s="305">
        <f>SUM(E66:E72)</f>
        <v>36840785</v>
      </c>
      <c r="F73" s="305">
        <f>SUM(F66:F72)</f>
        <v>6</v>
      </c>
      <c r="G73" s="306"/>
      <c r="H73" s="307">
        <f>SUM(H66:H72)</f>
        <v>36840785</v>
      </c>
      <c r="I73" s="308"/>
      <c r="J73" s="146">
        <f>SUM(J66:J72)</f>
        <v>38631862</v>
      </c>
      <c r="K73" s="146">
        <f>SUM(K66:K72)</f>
        <v>6</v>
      </c>
      <c r="L73" s="143"/>
      <c r="M73" s="309">
        <f>SUM(M66:M72)</f>
        <v>38631862</v>
      </c>
      <c r="N73" s="152"/>
      <c r="O73" s="150">
        <f>SUM(O66:O72)</f>
        <v>39372483</v>
      </c>
      <c r="P73" s="150">
        <f>SUM(P66:P72)</f>
        <v>6</v>
      </c>
      <c r="Q73" s="310">
        <f>SUM(Q66:Q72)</f>
        <v>39372483</v>
      </c>
      <c r="R73" s="311"/>
      <c r="S73" s="152"/>
      <c r="T73" s="150">
        <f>SUM(T66:T72)</f>
        <v>42814688</v>
      </c>
      <c r="U73" s="150">
        <f>SUM(U66:U72)</f>
        <v>9</v>
      </c>
      <c r="V73" s="154">
        <f>SUM(V66:V72)</f>
        <v>42814688</v>
      </c>
      <c r="W73" s="311"/>
      <c r="X73" s="152"/>
      <c r="Y73" s="159">
        <f>SUM(Y66:Y72)</f>
        <v>43657916</v>
      </c>
      <c r="Z73" s="159">
        <f>SUM(Z66:Z72)</f>
        <v>12</v>
      </c>
      <c r="AA73" s="151">
        <f>SUM(AA66:AA72)</f>
        <v>43657916</v>
      </c>
      <c r="AB73" s="311"/>
      <c r="AC73" s="149"/>
      <c r="AD73" s="150">
        <f>SUM(AD66:AD72)</f>
        <v>43978461</v>
      </c>
      <c r="AE73" s="150">
        <f>SUM(AE66:AE72)</f>
        <v>13</v>
      </c>
      <c r="AF73" s="151">
        <f>SUM(AF66:AF72)</f>
        <v>43978461</v>
      </c>
      <c r="AG73" s="311"/>
      <c r="AH73" s="153"/>
      <c r="AI73" s="159">
        <f>SUM(AI66:AI72)</f>
        <v>44011516</v>
      </c>
      <c r="AJ73" s="159">
        <f>SUM(AJ66:AJ72)</f>
        <v>13</v>
      </c>
      <c r="AK73" s="154">
        <f>SUM(AK66:AK72)</f>
        <v>44011516</v>
      </c>
      <c r="AL73" s="311"/>
      <c r="AM73" s="152"/>
      <c r="AN73" s="150">
        <f>SUM(AN66:AN72)</f>
        <v>44222274</v>
      </c>
      <c r="AO73" s="150">
        <f>SUM(AO66:AO72)</f>
        <v>13</v>
      </c>
      <c r="AP73" s="244"/>
      <c r="AQ73" s="151">
        <f>SUM(AQ66:AQ72)</f>
        <v>44222274</v>
      </c>
      <c r="AR73" s="156"/>
      <c r="AS73" s="149"/>
      <c r="AT73" s="159">
        <f>SUM(AT66:AT72)</f>
        <v>44300838</v>
      </c>
      <c r="AU73" s="159">
        <f>SUM(AU66:AU72)</f>
        <v>13</v>
      </c>
      <c r="AV73" s="157"/>
      <c r="AW73" s="151">
        <f>SUM(AW66:AW72)</f>
        <v>44300838</v>
      </c>
      <c r="AX73" s="149"/>
      <c r="AY73" s="150">
        <f>SUM(AY66:AY72)</f>
        <v>44436709</v>
      </c>
      <c r="AZ73" s="150">
        <f>SUM(AZ66:AZ72)</f>
        <v>13</v>
      </c>
      <c r="BA73" s="158">
        <v>3.62</v>
      </c>
      <c r="BB73" s="154">
        <f>SUM(BB66:BB72)</f>
        <v>44436709</v>
      </c>
      <c r="BC73" s="149"/>
      <c r="BD73" s="159">
        <f>SUM(BD66:BD72)</f>
        <v>44531459.809999995</v>
      </c>
      <c r="BE73" s="159">
        <f>SUM(BE66:BE72)</f>
        <v>13</v>
      </c>
      <c r="BF73" s="160"/>
      <c r="BG73" s="154">
        <f>SUM(BG66:BG72)</f>
        <v>44531459.809999995</v>
      </c>
      <c r="BH73" s="161"/>
      <c r="BI73" s="166">
        <f>SUM(BI66:BI72)</f>
        <v>44622739.259999998</v>
      </c>
      <c r="BJ73" s="166">
        <f>SUM(BJ66:BJ72)</f>
        <v>13</v>
      </c>
      <c r="BK73" s="163"/>
      <c r="BL73" s="164">
        <f>SUM(BL66:BL72)</f>
        <v>44622739.259999998</v>
      </c>
      <c r="BM73" s="165"/>
      <c r="BN73" s="162">
        <f>SUM(BN66:BN72)</f>
        <v>44693185</v>
      </c>
      <c r="BO73" s="162">
        <f>SUM(BO66:BO72)</f>
        <v>7</v>
      </c>
      <c r="BP73" s="167"/>
      <c r="BQ73" s="164">
        <f>SUM(BQ66:BQ72)</f>
        <v>44693185</v>
      </c>
      <c r="BR73" s="161"/>
      <c r="BS73" s="166">
        <f>SUM(BS66:BS72)</f>
        <v>44738092</v>
      </c>
      <c r="BT73" s="166">
        <f>SUM(BT66:BT72)</f>
        <v>7</v>
      </c>
      <c r="BU73" s="167"/>
      <c r="BV73" s="164">
        <f>SUM(BV66:BV72)</f>
        <v>44738092</v>
      </c>
      <c r="BW73" s="161"/>
      <c r="BX73" s="166">
        <f>SUM(BX66:BX72)</f>
        <v>44862786</v>
      </c>
      <c r="BY73" s="166">
        <f>SUM(BY66:BY72)</f>
        <v>7</v>
      </c>
      <c r="BZ73" s="167"/>
      <c r="CA73" s="164">
        <f>SUM(CA66:CA72)</f>
        <v>44862786</v>
      </c>
      <c r="CB73" s="161"/>
      <c r="CC73" s="166">
        <f>SUM(CC66:CC72)</f>
        <v>44952177</v>
      </c>
      <c r="CD73" s="166">
        <f>SUM(CD66:CD72)</f>
        <v>10</v>
      </c>
      <c r="CE73" s="163"/>
      <c r="CF73" s="164">
        <f>SUM(CF66:CF72)</f>
        <v>44952177</v>
      </c>
      <c r="CG73" s="161"/>
      <c r="CH73" s="166">
        <f>SUM(CH66:CH72)</f>
        <v>45062705</v>
      </c>
      <c r="CI73" s="166">
        <f>SUM(CI66:CI72)</f>
        <v>10</v>
      </c>
      <c r="CJ73" s="163"/>
      <c r="CK73" s="173">
        <f>SUM(CK66:CK72)</f>
        <v>45062705</v>
      </c>
      <c r="CL73" s="161"/>
      <c r="CM73" s="166">
        <f>SUM(CM66:CM72)</f>
        <v>43118215</v>
      </c>
      <c r="CN73" s="166">
        <f>SUM(CN66:CN72)</f>
        <v>6</v>
      </c>
      <c r="CO73" s="163"/>
      <c r="CP73" s="164">
        <f>SUM(CP66:CP72)</f>
        <v>43118215</v>
      </c>
      <c r="CQ73" s="161"/>
      <c r="CR73" s="166">
        <f>SUM(CR66:CR72)</f>
        <v>43206771</v>
      </c>
      <c r="CS73" s="166">
        <f>SUM(CS66:CS72)</f>
        <v>6</v>
      </c>
      <c r="CT73" s="163"/>
      <c r="CU73" s="164">
        <f>SUM(CU66:CU72)</f>
        <v>43206771</v>
      </c>
      <c r="CV73" s="161"/>
      <c r="CW73" s="166">
        <f>SUM(CW66:CW72)</f>
        <v>43290043.239999995</v>
      </c>
      <c r="CX73" s="166">
        <f>SUM(CX66:CX72)</f>
        <v>6</v>
      </c>
      <c r="CY73" s="163"/>
      <c r="CZ73" s="164">
        <f>SUM(CZ66:CZ72)</f>
        <v>43290043.239999995</v>
      </c>
      <c r="DA73" s="173"/>
      <c r="DB73" s="161"/>
      <c r="DC73" s="166">
        <f>SUM(DC66:DC72)</f>
        <v>43379422</v>
      </c>
      <c r="DD73" s="166">
        <f>SUM(DD66:DD72)</f>
        <v>6</v>
      </c>
      <c r="DE73" s="163"/>
      <c r="DF73" s="164">
        <f>SUM(DF66:DF72)</f>
        <v>43379422</v>
      </c>
      <c r="DG73" s="161"/>
      <c r="DH73" s="166">
        <f>SUM(DH66:DH72)</f>
        <v>42630509</v>
      </c>
      <c r="DI73" s="166">
        <f>SUM(DI66:DI72)</f>
        <v>6</v>
      </c>
      <c r="DJ73" s="163"/>
      <c r="DK73" s="164">
        <f>SUM(DK66:DK72)</f>
        <v>42630509</v>
      </c>
      <c r="DL73" s="161"/>
      <c r="DM73" s="166">
        <f>SUM(DM66:DM72)</f>
        <v>43516966</v>
      </c>
      <c r="DN73" s="166">
        <f>SUM(DN66:DN72)</f>
        <v>6</v>
      </c>
      <c r="DO73" s="163"/>
      <c r="DP73" s="164">
        <f>SUM(DP66:DP72)</f>
        <v>43516966</v>
      </c>
      <c r="DQ73" s="161"/>
      <c r="DR73" s="166">
        <f>SUM(DR66:DR72)</f>
        <v>52206534</v>
      </c>
      <c r="DS73" s="166">
        <f>SUM(DS66:DS72)</f>
        <v>13</v>
      </c>
      <c r="DT73" s="163"/>
      <c r="DU73" s="164">
        <f>SUM(DU66:DU72)</f>
        <v>52206534</v>
      </c>
      <c r="DV73" s="161"/>
      <c r="DW73" s="166">
        <f>SUM(DW66:DW72)</f>
        <v>53043718</v>
      </c>
      <c r="DX73" s="166">
        <f>SUM(DX66:DX72)</f>
        <v>13</v>
      </c>
      <c r="DY73" s="163"/>
      <c r="DZ73" s="164">
        <f>SUM(DZ66:DZ72)</f>
        <v>53043718</v>
      </c>
      <c r="EA73" s="161"/>
      <c r="EB73" s="166">
        <f>SUM(EB66:EB72)</f>
        <v>53196139</v>
      </c>
      <c r="EC73" s="166">
        <f>SUM(EC66:EC72)</f>
        <v>13</v>
      </c>
      <c r="ED73" s="163"/>
      <c r="EE73" s="164">
        <f>SUM(EE66:EE72)</f>
        <v>53196139</v>
      </c>
      <c r="EF73" s="161"/>
      <c r="EG73" s="166">
        <f>SUM(EG66:EG72)</f>
        <v>53431534</v>
      </c>
      <c r="EH73" s="166">
        <f>SUM(EH66:EH72)</f>
        <v>13</v>
      </c>
      <c r="EI73" s="163"/>
      <c r="EJ73" s="164">
        <f>SUM(EJ66:EJ72)</f>
        <v>53431534</v>
      </c>
      <c r="EK73" s="161"/>
      <c r="EL73" s="166">
        <f>SUM(EL66:EL72)</f>
        <v>56988176</v>
      </c>
      <c r="EM73" s="166">
        <f>SUM(EM66:EM72)</f>
        <v>21</v>
      </c>
      <c r="EN73" s="163"/>
      <c r="EO73" s="164">
        <f>SUM(EO66:EO72)</f>
        <v>56988176</v>
      </c>
      <c r="EP73" s="161"/>
      <c r="EQ73" s="166">
        <f>SUM(EQ66:EQ72)</f>
        <v>57472661</v>
      </c>
      <c r="ER73" s="166">
        <f>SUM(ER66:ER72)</f>
        <v>22</v>
      </c>
      <c r="ES73" s="163"/>
      <c r="ET73" s="164">
        <f>SUM(ET66:ET72)</f>
        <v>57472661</v>
      </c>
      <c r="EV73" s="161"/>
      <c r="EW73" s="166">
        <f>SUM(EW66:EW72)</f>
        <v>58414748</v>
      </c>
      <c r="EX73" s="166">
        <f>SUM(EX66:EX72)</f>
        <v>25</v>
      </c>
      <c r="EY73" s="163"/>
      <c r="EZ73" s="164">
        <f>SUM(EZ66:EZ72)</f>
        <v>58414748</v>
      </c>
      <c r="FB73" s="161"/>
      <c r="FC73" s="166">
        <f>SUM(FC66:FC72)</f>
        <v>58482715</v>
      </c>
      <c r="FD73" s="166">
        <f>SUM(FD66:FD72)</f>
        <v>25</v>
      </c>
      <c r="FE73" s="163"/>
      <c r="FF73" s="164">
        <f>SUM(FF66:FF72)</f>
        <v>58482715</v>
      </c>
      <c r="FH73" s="161"/>
      <c r="FI73" s="166">
        <f>SUM(FI66:FI72)</f>
        <v>59874308</v>
      </c>
      <c r="FJ73" s="166">
        <f>SUM(FJ66:FJ72)</f>
        <v>28</v>
      </c>
      <c r="FK73" s="163"/>
      <c r="FL73" s="164">
        <f>SUM(FL66:FL72)</f>
        <v>59874308</v>
      </c>
      <c r="FN73" s="161"/>
      <c r="FO73" s="166">
        <f>SUM(FO66:FO72)</f>
        <v>65544724</v>
      </c>
      <c r="FP73" s="166">
        <f>SUM(FP66:FP72)</f>
        <v>32</v>
      </c>
      <c r="FQ73" s="163"/>
      <c r="FR73" s="164">
        <f>SUM(FR66:FR72)</f>
        <v>65544724</v>
      </c>
      <c r="FT73" s="161"/>
      <c r="FU73" s="166">
        <f>SUM(FU66:FU72)</f>
        <v>65722718</v>
      </c>
      <c r="FV73" s="166">
        <f>SUM(FV66:FV72)</f>
        <v>32</v>
      </c>
      <c r="FW73" s="163"/>
      <c r="FX73" s="164">
        <f>SUM(FX66:FX72)</f>
        <v>65722718</v>
      </c>
      <c r="FZ73" s="161"/>
      <c r="GA73" s="166">
        <f>SUM(GA66:GA72)</f>
        <v>65813957</v>
      </c>
      <c r="GB73" s="166">
        <f>SUM(GB66:GB72)</f>
        <v>32</v>
      </c>
      <c r="GC73" s="163"/>
      <c r="GD73" s="164">
        <f>SUM(GD66:GD72)</f>
        <v>65813957</v>
      </c>
      <c r="GF73" s="161"/>
      <c r="GG73" s="166">
        <f>SUM(GG66:GG72)</f>
        <v>66029359</v>
      </c>
      <c r="GH73" s="166">
        <f>SUM(GH66:GH72)</f>
        <v>32</v>
      </c>
      <c r="GI73" s="163"/>
      <c r="GJ73" s="164">
        <f>SUM(GJ66:GJ72)</f>
        <v>66029359</v>
      </c>
      <c r="GL73" s="161"/>
      <c r="GM73" s="166">
        <f>SUM(GM66:GM72)</f>
        <v>65924053</v>
      </c>
      <c r="GN73" s="166">
        <f>SUM(GN66:GN72)</f>
        <v>32</v>
      </c>
      <c r="GO73" s="163"/>
      <c r="GP73" s="164">
        <f>SUM(GP66:GP72)</f>
        <v>65924053</v>
      </c>
      <c r="GR73" s="161"/>
      <c r="GS73" s="166">
        <f>SUM(GS66:GS72)</f>
        <v>65638497</v>
      </c>
      <c r="GT73" s="166">
        <f>SUM(GT66:GT72)</f>
        <v>32</v>
      </c>
      <c r="GU73" s="163"/>
      <c r="GV73" s="164">
        <f>SUM(GV66:GV72)</f>
        <v>65638497</v>
      </c>
      <c r="GX73" s="161"/>
      <c r="GY73" s="166">
        <f>SUM(GY66:GY72)</f>
        <v>65861426</v>
      </c>
      <c r="GZ73" s="166">
        <f>SUM(GZ66:GZ72)</f>
        <v>32</v>
      </c>
      <c r="HA73" s="163"/>
      <c r="HB73" s="174">
        <f>SUM(HB66:HB72)</f>
        <v>65861426</v>
      </c>
      <c r="HD73" s="161"/>
      <c r="HE73" s="166">
        <f>SUM(HE66:HE72)</f>
        <v>65584919.280000001</v>
      </c>
      <c r="HF73" s="166">
        <f>SUM(HF66:HF72)</f>
        <v>32</v>
      </c>
      <c r="HG73" s="163"/>
      <c r="HH73" s="174">
        <f>SUM(HH66:HH72)</f>
        <v>65584919.280000001</v>
      </c>
      <c r="HJ73" s="161"/>
      <c r="HK73" s="166">
        <f>SUM(HK66:HK72)</f>
        <v>65770717</v>
      </c>
      <c r="HL73" s="166">
        <f>SUM(HL66:HL72)</f>
        <v>32</v>
      </c>
      <c r="HM73" s="163"/>
      <c r="HN73" s="174">
        <f>SUM(HN66:HN72)</f>
        <v>65770717</v>
      </c>
      <c r="HP73" s="161"/>
      <c r="HQ73" s="166">
        <f>SUM(HQ66:HQ72)</f>
        <v>65994206</v>
      </c>
      <c r="HR73" s="166">
        <f>SUM(HR66:HR72)</f>
        <v>32</v>
      </c>
      <c r="HS73" s="163"/>
      <c r="HT73" s="174">
        <f>SUM(HT66:HT72)</f>
        <v>65994206</v>
      </c>
      <c r="HV73" s="161"/>
      <c r="HW73" s="166">
        <f>SUM(HW66:HW72)</f>
        <v>65709780</v>
      </c>
      <c r="HX73" s="166">
        <f>SUM(HX66:HX72)</f>
        <v>32</v>
      </c>
      <c r="HY73" s="163"/>
      <c r="HZ73" s="174">
        <f>SUM(HZ66:HZ72)</f>
        <v>65709780</v>
      </c>
      <c r="IB73" s="161"/>
      <c r="IC73" s="166">
        <f>SUM(IC66:IC72)</f>
        <v>65857892</v>
      </c>
      <c r="ID73" s="166">
        <f>SUM(ID66:ID72)</f>
        <v>32</v>
      </c>
      <c r="IE73" s="163"/>
      <c r="IF73" s="174">
        <f>SUM(IF66:IF72)</f>
        <v>65857892</v>
      </c>
      <c r="IH73" s="161"/>
      <c r="II73" s="166">
        <f>SUM(II66:II72)</f>
        <v>136864248</v>
      </c>
      <c r="IJ73" s="166">
        <f>SUM(IJ66:IJ72)</f>
        <v>33</v>
      </c>
      <c r="IK73" s="163"/>
      <c r="IL73" s="174">
        <f>SUM(IL66:IL72)</f>
        <v>136864248</v>
      </c>
      <c r="IN73" s="161"/>
      <c r="IO73" s="166">
        <f>SUM(IO66:IO72)</f>
        <v>137062591</v>
      </c>
      <c r="IP73" s="166">
        <f>SUM(IP66:IP72)</f>
        <v>33</v>
      </c>
      <c r="IQ73" s="163"/>
      <c r="IR73" s="174">
        <f>SUM(IR66:IR72)</f>
        <v>137062591</v>
      </c>
      <c r="IT73" s="161"/>
      <c r="IU73" s="166">
        <f>SUM(IU66:IU72)</f>
        <v>137239483</v>
      </c>
      <c r="IV73" s="166">
        <f>SUM(IV66:IV72)</f>
        <v>33</v>
      </c>
      <c r="IW73" s="163"/>
      <c r="IX73" s="174">
        <f>SUM(IX66:IX72)</f>
        <v>137239483</v>
      </c>
      <c r="IZ73" s="161"/>
      <c r="JA73" s="166">
        <f>SUM(JA66:JA72)</f>
        <v>137421698</v>
      </c>
      <c r="JB73" s="166">
        <f>SUM(JB66:JB72)</f>
        <v>33</v>
      </c>
      <c r="JC73" s="163"/>
      <c r="JD73" s="174">
        <f>SUM(JD66:JD72)</f>
        <v>137421698</v>
      </c>
      <c r="JF73" s="161"/>
      <c r="JG73" s="166">
        <f>SUM(JG66:JG72)</f>
        <v>137672152</v>
      </c>
      <c r="JH73" s="166">
        <f>SUM(JH66:JH72)</f>
        <v>33</v>
      </c>
      <c r="JI73" s="163"/>
      <c r="JJ73" s="174">
        <f>SUM(JJ66:JJ72)</f>
        <v>137672152</v>
      </c>
      <c r="JL73" s="161"/>
      <c r="JM73" s="166">
        <f>SUM(JM66:JM72)</f>
        <v>137930125</v>
      </c>
      <c r="JN73" s="166">
        <f>SUM(JN66:JN72)</f>
        <v>33</v>
      </c>
      <c r="JO73" s="163"/>
      <c r="JP73" s="174">
        <f>SUM(JP66:JP72)</f>
        <v>137930125</v>
      </c>
      <c r="JR73" s="161"/>
      <c r="JS73" s="166">
        <f>SUM(JS66:JS72)</f>
        <v>138235935</v>
      </c>
      <c r="JT73" s="166">
        <f>SUM(JT66:JT72)</f>
        <v>33</v>
      </c>
      <c r="JU73" s="163"/>
      <c r="JV73" s="174">
        <f>SUM(JV66:JV72)</f>
        <v>138235935</v>
      </c>
      <c r="JX73" s="161"/>
      <c r="JY73" s="166">
        <f>SUM(JY66:JY72)</f>
        <v>138537590</v>
      </c>
      <c r="JZ73" s="166">
        <f>SUM(JZ66:JZ72)</f>
        <v>33</v>
      </c>
      <c r="KA73" s="163"/>
      <c r="KB73" s="174">
        <f>SUM(KB66:KB72)</f>
        <v>138537590</v>
      </c>
      <c r="KD73" s="161"/>
      <c r="KE73" s="166">
        <f>SUM(KE66:KE72)</f>
        <v>138427996</v>
      </c>
      <c r="KF73" s="166">
        <f>SUM(KF66:KF72)</f>
        <v>33</v>
      </c>
      <c r="KG73" s="163"/>
      <c r="KH73" s="174">
        <f>SUM(KH66:KH72)</f>
        <v>138427996</v>
      </c>
      <c r="KJ73" s="161"/>
      <c r="KK73" s="166">
        <f>SUM(KK66:KK72)</f>
        <v>139056124</v>
      </c>
      <c r="KL73" s="166">
        <f>SUM(KL66:KL72)</f>
        <v>33</v>
      </c>
      <c r="KM73" s="163"/>
      <c r="KN73" s="174">
        <f>SUM(KN66:KN72)</f>
        <v>139056124</v>
      </c>
      <c r="KP73" s="161"/>
      <c r="KQ73" s="166">
        <f>SUM(KQ66:KQ72)</f>
        <v>139508807</v>
      </c>
      <c r="KR73" s="166">
        <f>SUM(KR66:KR72)</f>
        <v>31</v>
      </c>
      <c r="KS73" s="163"/>
      <c r="KT73" s="174">
        <f>SUM(KT66:KT72)</f>
        <v>139508807</v>
      </c>
      <c r="KV73" s="161"/>
      <c r="KW73" s="166">
        <f>SUM(KW66:KW72)</f>
        <v>140485325</v>
      </c>
      <c r="KX73" s="166">
        <f>SUM(KX66:KX72)</f>
        <v>32</v>
      </c>
      <c r="KY73" s="163"/>
      <c r="KZ73" s="174">
        <f>SUM(KZ66:KZ72)</f>
        <v>140485325</v>
      </c>
      <c r="LB73" s="161"/>
      <c r="LC73" s="166">
        <f>SUM(LC66:LC72)</f>
        <v>140830288</v>
      </c>
      <c r="LD73" s="166">
        <f>SUM(LD66:LD72)</f>
        <v>32</v>
      </c>
      <c r="LE73" s="163"/>
      <c r="LF73" s="174">
        <f>SUM(LF66:LF72)</f>
        <v>140830288</v>
      </c>
      <c r="LH73" s="161"/>
      <c r="LI73" s="166">
        <f>SUM(LI66:LI72)</f>
        <v>141186185</v>
      </c>
      <c r="LJ73" s="166">
        <f>SUM(LJ66:LJ72)</f>
        <v>32</v>
      </c>
      <c r="LK73" s="163"/>
      <c r="LL73" s="174">
        <f>SUM(LL66:LL72)</f>
        <v>141186185</v>
      </c>
      <c r="LN73" s="161"/>
      <c r="LO73" s="166">
        <f>SUM(LO66:LO72)</f>
        <v>141272934</v>
      </c>
      <c r="LP73" s="166">
        <f>SUM(LP66:LP72)</f>
        <v>32</v>
      </c>
      <c r="LQ73" s="163"/>
      <c r="LR73" s="174">
        <f>SUM(LR66:LR72)</f>
        <v>141272934</v>
      </c>
      <c r="LT73" s="161"/>
      <c r="LU73" s="166">
        <f>SUM(LU66:LU72)</f>
        <v>141782607</v>
      </c>
      <c r="LV73" s="166">
        <f>SUM(LV66:LV72)</f>
        <v>32</v>
      </c>
      <c r="LW73" s="163"/>
      <c r="LX73" s="174">
        <f>SUM(LX66:LX72)</f>
        <v>141782607</v>
      </c>
      <c r="LZ73" s="161"/>
      <c r="MA73" s="166">
        <f>SUM(MA66:MA72)</f>
        <v>141641001</v>
      </c>
      <c r="MB73" s="166">
        <f>SUM(MB66:MB72)</f>
        <v>32</v>
      </c>
      <c r="MC73" s="163"/>
      <c r="MD73" s="174">
        <f>SUM(MD66:MD72)</f>
        <v>141641001</v>
      </c>
      <c r="MF73" s="161"/>
      <c r="MG73" s="166">
        <f>SUM(MG66:MG72)</f>
        <v>141715444</v>
      </c>
      <c r="MH73" s="166">
        <f>SUM(MH66:MH72)</f>
        <v>32</v>
      </c>
      <c r="MI73" s="163"/>
      <c r="MJ73" s="174">
        <f>SUM(MJ66:MJ72)</f>
        <v>141715444</v>
      </c>
      <c r="ML73" s="161"/>
      <c r="MM73" s="166">
        <f>SUM(MM66:MM72)</f>
        <v>141968564</v>
      </c>
      <c r="MN73" s="166">
        <f>SUM(MN66:MN72)</f>
        <v>32</v>
      </c>
      <c r="MO73" s="163"/>
      <c r="MP73" s="174">
        <f>SUM(MP66:MP72)</f>
        <v>141968564</v>
      </c>
      <c r="MR73" s="161"/>
      <c r="MS73" s="166">
        <f>SUM(MS66:MS72)</f>
        <v>182254278</v>
      </c>
      <c r="MT73" s="166">
        <f>SUM(MT66:MT72)</f>
        <v>32</v>
      </c>
      <c r="MU73" s="163"/>
      <c r="MV73" s="174">
        <f>SUM(MV66:MV72)</f>
        <v>182254278</v>
      </c>
      <c r="MX73" s="161"/>
      <c r="MY73" s="166">
        <f>SUM(MY66:MY72)</f>
        <v>141873459</v>
      </c>
      <c r="MZ73" s="166">
        <f>SUM(MZ66:MZ72)</f>
        <v>32</v>
      </c>
      <c r="NA73" s="163"/>
      <c r="NB73" s="174">
        <f>SUM(NB66:NB72)</f>
        <v>141873459</v>
      </c>
      <c r="ND73" s="161"/>
      <c r="NE73" s="166">
        <f>SUM(NE66:NE72)</f>
        <v>142236186</v>
      </c>
      <c r="NF73" s="166">
        <f>SUM(NF66:NF72)</f>
        <v>32</v>
      </c>
      <c r="NG73" s="163"/>
      <c r="NH73" s="174">
        <f>SUM(NH66:NH72)</f>
        <v>142236186</v>
      </c>
      <c r="NJ73" s="161"/>
      <c r="NK73" s="166">
        <f>SUM(NK66:NK72)</f>
        <v>142214681</v>
      </c>
      <c r="NL73" s="166">
        <f>SUM(NL66:NL72)</f>
        <v>32</v>
      </c>
      <c r="NM73" s="163"/>
      <c r="NN73" s="174">
        <f>SUM(NN66:NN72)</f>
        <v>142214681</v>
      </c>
      <c r="NP73" s="161"/>
      <c r="NQ73" s="166">
        <f>SUM(NQ66:NQ72)</f>
        <v>142049447</v>
      </c>
      <c r="NR73" s="166">
        <f>SUM(NR66:NR72)</f>
        <v>32</v>
      </c>
      <c r="NS73" s="163"/>
      <c r="NT73" s="174">
        <f>SUM(NT66:NT72)</f>
        <v>142049447</v>
      </c>
      <c r="NV73" s="161"/>
      <c r="NW73" s="166">
        <f>SUM(NW66:NW72)</f>
        <v>142435945</v>
      </c>
      <c r="NX73" s="166">
        <f>SUM(NX66:NX72)</f>
        <v>32</v>
      </c>
      <c r="NY73" s="163"/>
      <c r="NZ73" s="174">
        <f>SUM(NZ66:NZ72)</f>
        <v>142435945</v>
      </c>
      <c r="OB73" s="161"/>
      <c r="OC73" s="166">
        <f>SUM(OC66:OC72)</f>
        <v>142867501</v>
      </c>
      <c r="OD73" s="166">
        <f>SUM(OD66:OD72)</f>
        <v>32</v>
      </c>
      <c r="OE73" s="163"/>
      <c r="OF73" s="174">
        <f>SUM(OF66:OF72)</f>
        <v>142867501</v>
      </c>
      <c r="OH73" s="161"/>
      <c r="OI73" s="166">
        <f>SUM(OI66:OI72)</f>
        <v>143213164</v>
      </c>
      <c r="OJ73" s="166">
        <f>SUM(OJ66:OJ72)</f>
        <v>32</v>
      </c>
      <c r="OK73" s="163"/>
      <c r="OL73" s="174">
        <f>SUM(OL66:OL72)</f>
        <v>143213164</v>
      </c>
      <c r="ON73" s="161"/>
      <c r="OO73" s="166">
        <f>SUM(OO66:OO72)</f>
        <v>221451864</v>
      </c>
      <c r="OP73" s="166">
        <f>SUM(OP66:OP72)</f>
        <v>35</v>
      </c>
      <c r="OQ73" s="163"/>
      <c r="OR73" s="174">
        <f>SUM(OR66:OR72)</f>
        <v>221451864</v>
      </c>
      <c r="OT73" s="161"/>
      <c r="OU73" s="166">
        <f>SUM(OU66:OU72)</f>
        <v>247485583</v>
      </c>
      <c r="OV73" s="166">
        <f>SUM(OV66:OV72)</f>
        <v>35</v>
      </c>
      <c r="OW73" s="163"/>
      <c r="OX73" s="174">
        <f>SUM(OX66:OX72)</f>
        <v>247485583</v>
      </c>
      <c r="OZ73" s="161"/>
      <c r="PA73" s="166">
        <f>SUM(PA66:PA72)</f>
        <v>248381448</v>
      </c>
      <c r="PB73" s="166">
        <f>SUM(PB66:PB72)</f>
        <v>35</v>
      </c>
      <c r="PC73" s="163"/>
      <c r="PD73" s="174">
        <f>SUM(PD66:PD72)</f>
        <v>248381448</v>
      </c>
      <c r="PF73" s="161"/>
      <c r="PG73" s="166">
        <f>SUM(PG66:PG72)</f>
        <v>248458709</v>
      </c>
      <c r="PH73" s="166">
        <f>SUM(PH66:PH72)</f>
        <v>35</v>
      </c>
      <c r="PI73" s="163"/>
      <c r="PJ73" s="174">
        <f>SUM(PJ66:PJ72)</f>
        <v>248458709</v>
      </c>
      <c r="PL73" s="161"/>
      <c r="PM73" s="166">
        <f>SUM(PM66:PM72)</f>
        <v>248370153</v>
      </c>
      <c r="PN73" s="166">
        <f>SUM(PN66:PN72)</f>
        <v>35</v>
      </c>
      <c r="PO73" s="163"/>
      <c r="PP73" s="174">
        <f>SUM(PP66:PP72)</f>
        <v>248370153</v>
      </c>
      <c r="PR73" s="161"/>
      <c r="PS73" s="166">
        <f>SUM(PS66:PS72)</f>
        <v>248095494</v>
      </c>
      <c r="PT73" s="166">
        <f>SUM(PT66:PT72)</f>
        <v>35</v>
      </c>
      <c r="PU73" s="163"/>
      <c r="PV73" s="174">
        <f>SUM(PV66:PV72)</f>
        <v>248095494</v>
      </c>
      <c r="PX73" s="161"/>
      <c r="PY73" s="166">
        <f>SUM(PY66:PY72)</f>
        <v>248004235</v>
      </c>
      <c r="PZ73" s="166">
        <f>SUM(PZ66:PZ72)</f>
        <v>35</v>
      </c>
      <c r="QA73" s="163"/>
      <c r="QB73" s="174">
        <f>SUM(QB66:QB72)</f>
        <v>248004235</v>
      </c>
      <c r="QD73" s="161"/>
      <c r="QE73" s="166">
        <f>SUM(QE66:QE72)</f>
        <v>247111739</v>
      </c>
      <c r="QF73" s="166">
        <f>SUM(QF66:QF72)</f>
        <v>36</v>
      </c>
      <c r="QG73" s="163"/>
      <c r="QH73" s="174">
        <f>SUM(QH66:QH72)</f>
        <v>247111739</v>
      </c>
      <c r="QJ73" s="161"/>
      <c r="QK73" s="166">
        <f>SUM(QK66:QK72)</f>
        <v>247064506</v>
      </c>
      <c r="QL73" s="166">
        <f>SUM(QL66:QL72)</f>
        <v>36</v>
      </c>
      <c r="QM73" s="163"/>
      <c r="QN73" s="174">
        <f>SUM(QN66:QN72)</f>
        <v>247064506</v>
      </c>
      <c r="QP73" s="161"/>
      <c r="QQ73" s="166">
        <f>SUM(QQ66:QQ72)</f>
        <v>247760480</v>
      </c>
      <c r="QR73" s="166">
        <f>SUM(QR66:QR72)</f>
        <v>36</v>
      </c>
      <c r="QS73" s="163"/>
      <c r="QT73" s="174">
        <f>SUM(QT66:QT72)</f>
        <v>247760480</v>
      </c>
      <c r="QV73" s="161"/>
      <c r="QW73" s="166">
        <f>SUM(QW66:QW72)</f>
        <v>235565206</v>
      </c>
      <c r="QX73" s="166">
        <f>SUM(QX66:QX72)</f>
        <v>32</v>
      </c>
      <c r="QY73" s="163"/>
      <c r="QZ73" s="174">
        <f>SUM(QZ66:QZ72)</f>
        <v>235565206</v>
      </c>
      <c r="RB73" s="161"/>
      <c r="RC73" s="166">
        <f>SUM(RC66:RC72)</f>
        <v>235961822</v>
      </c>
      <c r="RD73" s="166">
        <f>SUM(RD66:RD72)</f>
        <v>33</v>
      </c>
      <c r="RE73" s="163"/>
      <c r="RF73" s="174">
        <f>SUM(RF66:RF72)</f>
        <v>235961822</v>
      </c>
      <c r="RH73" s="161"/>
      <c r="RI73" s="166">
        <f>SUM(RI66:RI72)</f>
        <v>236633706</v>
      </c>
      <c r="RJ73" s="166">
        <f>SUM(RJ66:RJ72)</f>
        <v>33</v>
      </c>
      <c r="RK73" s="163"/>
      <c r="RL73" s="174">
        <f>SUM(RL66:RL72)</f>
        <v>236633706</v>
      </c>
      <c r="RN73" s="161"/>
      <c r="RO73" s="166">
        <f>SUM(RO66:RO72)</f>
        <v>237803760</v>
      </c>
      <c r="RP73" s="166">
        <f>SUM(RP66:RP72)</f>
        <v>33</v>
      </c>
      <c r="RQ73" s="163"/>
      <c r="RR73" s="174">
        <f>SUM(RR66:RR72)</f>
        <v>237803760</v>
      </c>
      <c r="RT73" s="161"/>
      <c r="RU73" s="166">
        <f>SUM(RU66:RU72)</f>
        <v>237973122</v>
      </c>
      <c r="RV73" s="166">
        <f>SUM(RV66:RV72)</f>
        <v>33</v>
      </c>
      <c r="RW73" s="163"/>
      <c r="RX73" s="174">
        <f>SUM(RX66:RX72)</f>
        <v>237973122</v>
      </c>
      <c r="RZ73" s="161"/>
      <c r="SA73" s="166">
        <f>SUM(SA66:SA72)</f>
        <v>238690129</v>
      </c>
      <c r="SB73" s="166">
        <f>SUM(SB66:SB72)</f>
        <v>33</v>
      </c>
      <c r="SC73" s="163"/>
      <c r="SD73" s="174">
        <f>SUM(SD66:SD72)</f>
        <v>238690129</v>
      </c>
      <c r="SF73" s="161"/>
      <c r="SG73" s="166">
        <f>SUM(SG66:SG72)</f>
        <v>239013203</v>
      </c>
      <c r="SH73" s="166">
        <f>SUM(SH66:SH72)</f>
        <v>33</v>
      </c>
      <c r="SI73" s="163"/>
      <c r="SJ73" s="174">
        <f>SUM(SJ66:SJ72)</f>
        <v>239013203</v>
      </c>
      <c r="SL73" s="161"/>
      <c r="SM73" s="166">
        <f>SUM(SM66:SM72)</f>
        <v>204487513</v>
      </c>
      <c r="SN73" s="166">
        <f>SUM(SN66:SN72)</f>
        <v>29</v>
      </c>
      <c r="SO73" s="163"/>
      <c r="SP73" s="174">
        <f>SUM(SP66:SP72)</f>
        <v>204487513</v>
      </c>
      <c r="SR73" s="161"/>
      <c r="SS73" s="166">
        <f>SUM(SS66:SS72)</f>
        <v>204877054</v>
      </c>
      <c r="ST73" s="166">
        <f>SUM(ST66:ST72)</f>
        <v>29</v>
      </c>
      <c r="SU73" s="163"/>
      <c r="SV73" s="174">
        <f>SUM(SV66:SV72)</f>
        <v>204877054</v>
      </c>
      <c r="SX73" s="161"/>
      <c r="SY73" s="166">
        <f>SUM(SY66:SY72)</f>
        <v>205427808</v>
      </c>
      <c r="SZ73" s="166">
        <f>SUM(SZ66:SZ72)</f>
        <v>29</v>
      </c>
      <c r="TA73" s="163"/>
      <c r="TB73" s="174">
        <f>SUM(TB66:TB72)</f>
        <v>205427808</v>
      </c>
      <c r="TD73" s="161"/>
      <c r="TE73" s="166">
        <f>SUM(TE66:TE72)</f>
        <v>205505925.13999999</v>
      </c>
      <c r="TF73" s="166">
        <f>SUM(TF66:TF72)</f>
        <v>29</v>
      </c>
      <c r="TG73" s="163"/>
      <c r="TH73" s="174">
        <f>SUM(TH66:TH72)</f>
        <v>205505925.13999999</v>
      </c>
      <c r="TJ73" s="161"/>
      <c r="TK73" s="166">
        <f>SUM(TK66:TK72)</f>
        <v>205895596.38</v>
      </c>
      <c r="TL73" s="166">
        <f>SUM(TL66:TL72)</f>
        <v>29</v>
      </c>
      <c r="TM73" s="163"/>
      <c r="TN73" s="174">
        <f>SUM(TN66:TN72)</f>
        <v>205895596.38</v>
      </c>
      <c r="TP73" s="161"/>
      <c r="TQ73" s="166">
        <f>SUM(TQ66:TQ72)</f>
        <v>205263132.99000001</v>
      </c>
      <c r="TR73" s="166">
        <f>SUM(TR66:TR72)</f>
        <v>29</v>
      </c>
      <c r="TS73" s="163"/>
      <c r="TT73" s="174">
        <f>SUM(TT66:TT72)</f>
        <v>205263132.99000001</v>
      </c>
      <c r="TV73" s="161"/>
      <c r="TW73" s="166">
        <f>SUM(TW66:TW72)</f>
        <v>205020914.88</v>
      </c>
      <c r="TX73" s="166">
        <f>SUM(TX66:TX72)</f>
        <v>29</v>
      </c>
      <c r="TY73" s="163"/>
      <c r="TZ73" s="174">
        <f>SUM(TZ66:TZ72)</f>
        <v>205020914.88</v>
      </c>
      <c r="UB73" s="161"/>
      <c r="UC73" s="166">
        <f>SUM(UC66:UC72)</f>
        <v>205029598.75</v>
      </c>
      <c r="UD73" s="166">
        <f>SUM(UD66:UD72)</f>
        <v>29</v>
      </c>
      <c r="UE73" s="163"/>
      <c r="UF73" s="174">
        <f>SUM(UF66:UF72)</f>
        <v>205029598.75</v>
      </c>
    </row>
    <row r="74" spans="1:552" x14ac:dyDescent="0.25">
      <c r="A74" s="134"/>
      <c r="B74" s="476" t="s">
        <v>71</v>
      </c>
      <c r="C74" s="477"/>
      <c r="D74" s="304"/>
      <c r="E74" s="305"/>
      <c r="F74" s="305"/>
      <c r="G74" s="306">
        <v>4.29</v>
      </c>
      <c r="H74" s="178"/>
      <c r="I74" s="308"/>
      <c r="J74" s="146"/>
      <c r="K74" s="146"/>
      <c r="L74" s="312">
        <v>4.6571858700468534</v>
      </c>
      <c r="M74" s="176"/>
      <c r="N74" s="152"/>
      <c r="O74" s="150"/>
      <c r="P74" s="158"/>
      <c r="Q74" s="183"/>
      <c r="R74" s="148"/>
      <c r="S74" s="152"/>
      <c r="T74" s="150"/>
      <c r="U74" s="158"/>
      <c r="V74" s="159"/>
      <c r="W74" s="148"/>
      <c r="X74" s="152"/>
      <c r="Y74" s="159"/>
      <c r="Z74" s="158"/>
      <c r="AA74" s="150"/>
      <c r="AB74" s="148"/>
      <c r="AC74" s="149"/>
      <c r="AD74" s="150"/>
      <c r="AE74" s="150"/>
      <c r="AF74" s="150"/>
      <c r="AG74" s="148"/>
      <c r="AH74" s="153"/>
      <c r="AI74" s="150"/>
      <c r="AJ74" s="150"/>
      <c r="AK74" s="150"/>
      <c r="AL74" s="148"/>
      <c r="AM74" s="152"/>
      <c r="AN74" s="150"/>
      <c r="AO74" s="158"/>
      <c r="AP74" s="244">
        <v>3.97</v>
      </c>
      <c r="AQ74" s="150"/>
      <c r="AR74" s="150"/>
      <c r="AS74" s="149"/>
      <c r="AT74" s="159"/>
      <c r="AU74" s="158"/>
      <c r="AV74" s="250">
        <v>2.0699999999999998</v>
      </c>
      <c r="AW74" s="186"/>
      <c r="AX74" s="149"/>
      <c r="AY74" s="157"/>
      <c r="AZ74" s="157"/>
      <c r="BA74" s="157"/>
      <c r="BB74" s="186"/>
      <c r="BC74" s="149"/>
      <c r="BD74" s="187"/>
      <c r="BE74" s="157"/>
      <c r="BF74" s="160">
        <v>2.4900000000000002</v>
      </c>
      <c r="BG74" s="186"/>
      <c r="BH74" s="161"/>
      <c r="BI74" s="163"/>
      <c r="BJ74" s="163"/>
      <c r="BK74" s="163">
        <v>2.46</v>
      </c>
      <c r="BL74" s="188"/>
      <c r="BM74" s="168"/>
      <c r="BN74" s="162"/>
      <c r="BO74" s="163"/>
      <c r="BP74" s="167">
        <v>1.84</v>
      </c>
      <c r="BQ74" s="189"/>
      <c r="BR74" s="161"/>
      <c r="BS74" s="163"/>
      <c r="BT74" s="163"/>
      <c r="BU74" s="167">
        <v>1.24</v>
      </c>
      <c r="BV74" s="189"/>
      <c r="BW74" s="161"/>
      <c r="BX74" s="163"/>
      <c r="BY74" s="163"/>
      <c r="BZ74" s="167">
        <v>3.34</v>
      </c>
      <c r="CA74" s="189"/>
      <c r="CB74" s="161"/>
      <c r="CC74" s="163"/>
      <c r="CD74" s="163"/>
      <c r="CE74" s="163">
        <v>2.52</v>
      </c>
      <c r="CF74" s="188"/>
      <c r="CG74" s="161"/>
      <c r="CH74" s="163"/>
      <c r="CI74" s="163"/>
      <c r="CJ74" s="163">
        <v>2.95</v>
      </c>
      <c r="CK74" s="163"/>
      <c r="CL74" s="161"/>
      <c r="CM74" s="163"/>
      <c r="CN74" s="163"/>
      <c r="CO74" s="163">
        <v>1.17</v>
      </c>
      <c r="CP74" s="190"/>
      <c r="CQ74" s="161"/>
      <c r="CR74" s="163"/>
      <c r="CS74" s="163"/>
      <c r="CT74" s="163">
        <v>2.46</v>
      </c>
      <c r="CU74" s="190"/>
      <c r="CV74" s="161"/>
      <c r="CW74" s="163"/>
      <c r="CX74" s="163"/>
      <c r="CY74" s="163">
        <v>2.4</v>
      </c>
      <c r="CZ74" s="190"/>
      <c r="DA74" s="172"/>
      <c r="DB74" s="161"/>
      <c r="DC74" s="163"/>
      <c r="DD74" s="163"/>
      <c r="DE74" s="163">
        <v>2.41</v>
      </c>
      <c r="DF74" s="190"/>
      <c r="DG74" s="161"/>
      <c r="DH74" s="163"/>
      <c r="DI74" s="163"/>
      <c r="DJ74" s="163">
        <v>2.2400000000000002</v>
      </c>
      <c r="DK74" s="190"/>
      <c r="DL74" s="161"/>
      <c r="DM74" s="163"/>
      <c r="DN74" s="163"/>
      <c r="DO74" s="163">
        <v>2.06</v>
      </c>
      <c r="DP74" s="190"/>
      <c r="DQ74" s="161"/>
      <c r="DR74" s="163"/>
      <c r="DS74" s="163"/>
      <c r="DT74" s="163">
        <v>2.2200000000000002</v>
      </c>
      <c r="DU74" s="190"/>
      <c r="DV74" s="161"/>
      <c r="DW74" s="163"/>
      <c r="DX74" s="163"/>
      <c r="DY74" s="251">
        <v>0.77</v>
      </c>
      <c r="DZ74" s="190"/>
      <c r="EA74" s="161"/>
      <c r="EB74" s="163"/>
      <c r="EC74" s="163"/>
      <c r="ED74" s="251">
        <v>3.46</v>
      </c>
      <c r="EE74" s="190"/>
      <c r="EF74" s="161"/>
      <c r="EG74" s="163"/>
      <c r="EH74" s="163"/>
      <c r="EI74" s="251">
        <v>5.22</v>
      </c>
      <c r="EJ74" s="190"/>
      <c r="EK74" s="161"/>
      <c r="EL74" s="163"/>
      <c r="EM74" s="163"/>
      <c r="EN74" s="251">
        <v>3.52</v>
      </c>
      <c r="EO74" s="190"/>
      <c r="EP74" s="161"/>
      <c r="EQ74" s="163"/>
      <c r="ER74" s="163"/>
      <c r="ES74" s="251">
        <v>3.65</v>
      </c>
      <c r="ET74" s="190"/>
      <c r="EV74" s="161"/>
      <c r="EW74" s="163"/>
      <c r="EX74" s="163"/>
      <c r="EY74" s="251">
        <v>4.9000000000000004</v>
      </c>
      <c r="EZ74" s="190"/>
      <c r="FB74" s="161"/>
      <c r="FC74" s="163"/>
      <c r="FD74" s="163"/>
      <c r="FE74" s="251">
        <v>1.4</v>
      </c>
      <c r="FF74" s="190"/>
      <c r="FH74" s="161"/>
      <c r="FI74" s="163"/>
      <c r="FJ74" s="163"/>
      <c r="FK74" s="251">
        <v>1.89</v>
      </c>
      <c r="FL74" s="190"/>
      <c r="FN74" s="161"/>
      <c r="FO74" s="163"/>
      <c r="FP74" s="163"/>
      <c r="FQ74" s="251">
        <v>2.86</v>
      </c>
      <c r="FR74" s="190"/>
      <c r="FT74" s="161"/>
      <c r="FU74" s="163"/>
      <c r="FV74" s="163"/>
      <c r="FW74" s="251">
        <v>3.11</v>
      </c>
      <c r="FX74" s="190"/>
      <c r="FZ74" s="161"/>
      <c r="GA74" s="163"/>
      <c r="GB74" s="163"/>
      <c r="GC74" s="251">
        <v>1.1499999999999999</v>
      </c>
      <c r="GD74" s="190"/>
      <c r="GF74" s="161"/>
      <c r="GG74" s="163"/>
      <c r="GH74" s="163"/>
      <c r="GI74" s="251">
        <v>3.94</v>
      </c>
      <c r="GJ74" s="190"/>
      <c r="GL74" s="161"/>
      <c r="GM74" s="163"/>
      <c r="GN74" s="163"/>
      <c r="GO74" s="251">
        <v>-1.96</v>
      </c>
      <c r="GP74" s="190"/>
      <c r="GR74" s="161"/>
      <c r="GS74" s="163"/>
      <c r="GT74" s="163"/>
      <c r="GU74" s="251">
        <v>-5.08</v>
      </c>
      <c r="GV74" s="190"/>
      <c r="GX74" s="161"/>
      <c r="GY74" s="163"/>
      <c r="GZ74" s="163"/>
      <c r="HA74" s="251">
        <v>3.5</v>
      </c>
      <c r="HB74" s="191"/>
      <c r="HD74" s="161"/>
      <c r="HE74" s="163"/>
      <c r="HF74" s="163"/>
      <c r="HG74" s="251">
        <v>-5.27</v>
      </c>
      <c r="HH74" s="191"/>
      <c r="HJ74" s="161"/>
      <c r="HK74" s="163"/>
      <c r="HL74" s="163"/>
      <c r="HM74" s="251">
        <v>3.4</v>
      </c>
      <c r="HN74" s="191"/>
      <c r="HP74" s="161"/>
      <c r="HQ74" s="163"/>
      <c r="HR74" s="163"/>
      <c r="HS74" s="251">
        <v>3.97</v>
      </c>
      <c r="HT74" s="191"/>
      <c r="HV74" s="161"/>
      <c r="HW74" s="163"/>
      <c r="HX74" s="163"/>
      <c r="HY74" s="251">
        <v>-5.14</v>
      </c>
      <c r="HZ74" s="191"/>
      <c r="IB74" s="161"/>
      <c r="IC74" s="163"/>
      <c r="ID74" s="163"/>
      <c r="IE74" s="251">
        <v>2.65</v>
      </c>
      <c r="IF74" s="191"/>
      <c r="IH74" s="161"/>
      <c r="II74" s="163"/>
      <c r="IJ74" s="163"/>
      <c r="IK74" s="251">
        <v>1.45</v>
      </c>
      <c r="IL74" s="191"/>
      <c r="IN74" s="161"/>
      <c r="IO74" s="163"/>
      <c r="IP74" s="163"/>
      <c r="IQ74" s="251">
        <v>1.75</v>
      </c>
      <c r="IR74" s="191"/>
      <c r="IT74" s="161"/>
      <c r="IU74" s="163"/>
      <c r="IV74" s="163"/>
      <c r="IW74" s="251">
        <v>1.47</v>
      </c>
      <c r="IX74" s="191"/>
      <c r="IZ74" s="161"/>
      <c r="JA74" s="163"/>
      <c r="JB74" s="163"/>
      <c r="JC74" s="251">
        <v>1.63</v>
      </c>
      <c r="JD74" s="191"/>
      <c r="JF74" s="161"/>
      <c r="JG74" s="163"/>
      <c r="JH74" s="163"/>
      <c r="JI74" s="251">
        <v>2.06</v>
      </c>
      <c r="JJ74" s="191"/>
      <c r="JL74" s="161"/>
      <c r="JM74" s="163"/>
      <c r="JN74" s="163"/>
      <c r="JO74" s="251">
        <v>2.25</v>
      </c>
      <c r="JP74" s="191"/>
      <c r="JR74" s="161"/>
      <c r="JS74" s="163"/>
      <c r="JT74" s="163"/>
      <c r="JU74" s="251">
        <v>2.68</v>
      </c>
      <c r="JV74" s="191"/>
      <c r="JX74" s="161"/>
      <c r="JY74" s="163"/>
      <c r="JZ74" s="163"/>
      <c r="KA74" s="251">
        <v>2.98</v>
      </c>
      <c r="KB74" s="191"/>
      <c r="KD74" s="161"/>
      <c r="KE74" s="163"/>
      <c r="KF74" s="163"/>
      <c r="KG74" s="251">
        <v>-0.81</v>
      </c>
      <c r="KH74" s="191"/>
      <c r="KJ74" s="161"/>
      <c r="KK74" s="163"/>
      <c r="KL74" s="163"/>
      <c r="KM74" s="251">
        <v>5.67</v>
      </c>
      <c r="KN74" s="191"/>
      <c r="KP74" s="161"/>
      <c r="KQ74" s="163"/>
      <c r="KR74" s="163"/>
      <c r="KS74" s="251">
        <v>3.91</v>
      </c>
      <c r="KT74" s="191"/>
      <c r="KV74" s="161"/>
      <c r="KW74" s="163"/>
      <c r="KX74" s="163"/>
      <c r="KY74" s="251">
        <v>0.35</v>
      </c>
      <c r="KZ74" s="191"/>
      <c r="LB74" s="161"/>
      <c r="LC74" s="163"/>
      <c r="LD74" s="163"/>
      <c r="LE74" s="251">
        <v>2.88</v>
      </c>
      <c r="LF74" s="191"/>
      <c r="LH74" s="161"/>
      <c r="LI74" s="163"/>
      <c r="LJ74" s="163"/>
      <c r="LK74" s="251">
        <v>3.26</v>
      </c>
      <c r="LL74" s="191"/>
      <c r="LN74" s="161"/>
      <c r="LO74" s="163"/>
      <c r="LP74" s="163"/>
      <c r="LQ74" s="251">
        <v>0.57999999999999996</v>
      </c>
      <c r="LR74" s="191"/>
      <c r="LT74" s="161"/>
      <c r="LU74" s="163"/>
      <c r="LV74" s="163"/>
      <c r="LW74" s="251">
        <v>2.0499999999999998</v>
      </c>
      <c r="LX74" s="191"/>
      <c r="LZ74" s="161"/>
      <c r="MA74" s="163"/>
      <c r="MB74" s="163"/>
      <c r="MC74" s="251">
        <v>1.01</v>
      </c>
      <c r="MD74" s="191"/>
      <c r="MF74" s="161"/>
      <c r="MG74" s="163"/>
      <c r="MH74" s="163"/>
      <c r="MI74" s="251">
        <v>1.01</v>
      </c>
      <c r="MJ74" s="191"/>
      <c r="ML74" s="161"/>
      <c r="MM74" s="163"/>
      <c r="MN74" s="163"/>
      <c r="MO74" s="251">
        <v>1.01</v>
      </c>
      <c r="MP74" s="191"/>
      <c r="MR74" s="161"/>
      <c r="MS74" s="163"/>
      <c r="MT74" s="163"/>
      <c r="MU74" s="251">
        <v>-1.3</v>
      </c>
      <c r="MV74" s="191"/>
      <c r="MX74" s="161"/>
      <c r="MY74" s="163"/>
      <c r="MZ74" s="163"/>
      <c r="NA74" s="251">
        <v>-1.3</v>
      </c>
      <c r="NB74" s="191"/>
      <c r="ND74" s="161"/>
      <c r="NE74" s="163"/>
      <c r="NF74" s="163"/>
      <c r="NG74" s="251">
        <v>2.85</v>
      </c>
      <c r="NH74" s="191"/>
      <c r="NJ74" s="161"/>
      <c r="NK74" s="163"/>
      <c r="NL74" s="163"/>
      <c r="NM74" s="251">
        <v>-0.18</v>
      </c>
      <c r="NN74" s="191"/>
      <c r="NP74" s="161"/>
      <c r="NQ74" s="163"/>
      <c r="NR74" s="163"/>
      <c r="NS74" s="251">
        <v>-1.47</v>
      </c>
      <c r="NT74" s="191"/>
      <c r="NV74" s="161"/>
      <c r="NW74" s="163"/>
      <c r="NX74" s="163"/>
      <c r="NY74" s="251">
        <v>3.22</v>
      </c>
      <c r="NZ74" s="191"/>
      <c r="OB74" s="161"/>
      <c r="OC74" s="163"/>
      <c r="OD74" s="163"/>
      <c r="OE74" s="251">
        <v>3.75</v>
      </c>
      <c r="OF74" s="191"/>
      <c r="OH74" s="161"/>
      <c r="OI74" s="163"/>
      <c r="OJ74" s="163"/>
      <c r="OK74" s="251">
        <v>2.82</v>
      </c>
      <c r="OL74" s="191"/>
      <c r="ON74" s="161"/>
      <c r="OO74" s="163"/>
      <c r="OP74" s="163"/>
      <c r="OQ74" s="251">
        <v>1.77</v>
      </c>
      <c r="OR74" s="191"/>
      <c r="OT74" s="161"/>
      <c r="OU74" s="163"/>
      <c r="OV74" s="163"/>
      <c r="OW74" s="251">
        <v>0.13</v>
      </c>
      <c r="OX74" s="191"/>
      <c r="OZ74" s="161"/>
      <c r="PA74" s="163"/>
      <c r="PB74" s="163"/>
      <c r="PC74" s="251">
        <v>4.3499999999999996</v>
      </c>
      <c r="PD74" s="191"/>
      <c r="PF74" s="161"/>
      <c r="PG74" s="163"/>
      <c r="PH74" s="163"/>
      <c r="PI74" s="251">
        <v>0.23</v>
      </c>
      <c r="PJ74" s="191"/>
      <c r="PL74" s="161"/>
      <c r="PM74" s="163"/>
      <c r="PN74" s="163"/>
      <c r="PO74" s="251">
        <v>-0.6</v>
      </c>
      <c r="PP74" s="191"/>
      <c r="PR74" s="161"/>
      <c r="PS74" s="163"/>
      <c r="PT74" s="163"/>
      <c r="PU74" s="251">
        <v>-1.32</v>
      </c>
      <c r="PV74" s="191"/>
      <c r="PX74" s="161"/>
      <c r="PY74" s="163"/>
      <c r="PZ74" s="163"/>
      <c r="QA74" s="251">
        <v>-0.47</v>
      </c>
      <c r="QB74" s="191"/>
      <c r="QD74" s="161"/>
      <c r="QE74" s="163"/>
      <c r="QF74" s="163"/>
      <c r="QG74" s="251">
        <v>-4.3</v>
      </c>
      <c r="QH74" s="191"/>
      <c r="QJ74" s="161"/>
      <c r="QK74" s="163"/>
      <c r="QL74" s="163"/>
      <c r="QM74" s="251">
        <v>0.19</v>
      </c>
      <c r="QN74" s="191"/>
      <c r="QP74" s="161"/>
      <c r="QQ74" s="163"/>
      <c r="QR74" s="163"/>
      <c r="QS74" s="251">
        <v>3.34</v>
      </c>
      <c r="QT74" s="191"/>
      <c r="QV74" s="161"/>
      <c r="QW74" s="163"/>
      <c r="QX74" s="163"/>
      <c r="QY74" s="251">
        <v>5.52</v>
      </c>
      <c r="QZ74" s="191"/>
      <c r="RB74" s="161"/>
      <c r="RC74" s="163"/>
      <c r="RD74" s="163"/>
      <c r="RE74" s="251">
        <v>1.94</v>
      </c>
      <c r="RF74" s="191"/>
      <c r="RH74" s="161"/>
      <c r="RI74" s="163"/>
      <c r="RJ74" s="163"/>
      <c r="RK74" s="251">
        <v>3.42</v>
      </c>
      <c r="RL74" s="191"/>
      <c r="RN74" s="161"/>
      <c r="RO74" s="163"/>
      <c r="RP74" s="163"/>
      <c r="RQ74" s="251">
        <v>5.89</v>
      </c>
      <c r="RR74" s="191"/>
      <c r="RT74" s="161"/>
      <c r="RU74" s="163"/>
      <c r="RV74" s="163"/>
      <c r="RW74" s="251">
        <v>0.86</v>
      </c>
      <c r="RX74" s="191"/>
      <c r="RZ74" s="161"/>
      <c r="SA74" s="163"/>
      <c r="SB74" s="163"/>
      <c r="SC74" s="251">
        <v>3.57</v>
      </c>
      <c r="SD74" s="191"/>
      <c r="SF74" s="161"/>
      <c r="SG74" s="163"/>
      <c r="SH74" s="163"/>
      <c r="SI74" s="251">
        <v>0.86</v>
      </c>
      <c r="SJ74" s="191"/>
      <c r="SL74" s="161"/>
      <c r="SM74" s="163"/>
      <c r="SN74" s="163"/>
      <c r="SO74" s="251">
        <v>0.56000000000000005</v>
      </c>
      <c r="SP74" s="191"/>
      <c r="SR74" s="161"/>
      <c r="SS74" s="163"/>
      <c r="ST74" s="163"/>
      <c r="SU74" s="251">
        <v>2.11</v>
      </c>
      <c r="SV74" s="191"/>
      <c r="SX74" s="161"/>
      <c r="SY74" s="163"/>
      <c r="SZ74" s="163"/>
      <c r="TA74" s="251">
        <v>3.37</v>
      </c>
      <c r="TB74" s="191"/>
      <c r="TD74" s="161"/>
      <c r="TE74" s="163"/>
      <c r="TF74" s="163"/>
      <c r="TG74" s="251">
        <v>1.62</v>
      </c>
      <c r="TH74" s="191"/>
      <c r="TJ74" s="161"/>
      <c r="TK74" s="163"/>
      <c r="TL74" s="163"/>
      <c r="TM74" s="251">
        <v>2.2200000000000002</v>
      </c>
      <c r="TN74" s="191"/>
      <c r="TP74" s="161"/>
      <c r="TQ74" s="163"/>
      <c r="TR74" s="163"/>
      <c r="TS74" s="251">
        <v>-4.6500000000000004</v>
      </c>
      <c r="TT74" s="191"/>
      <c r="TV74" s="161"/>
      <c r="TW74" s="163"/>
      <c r="TX74" s="163"/>
      <c r="TY74" s="251">
        <v>-0.91</v>
      </c>
      <c r="TZ74" s="191"/>
      <c r="UB74" s="161"/>
      <c r="UC74" s="163"/>
      <c r="UD74" s="163"/>
      <c r="UE74" s="251">
        <v>0.05</v>
      </c>
      <c r="UF74" s="191"/>
    </row>
    <row r="75" spans="1:552" s="74" customFormat="1" ht="27" customHeight="1" x14ac:dyDescent="0.25">
      <c r="A75" s="193"/>
      <c r="B75" s="281" t="s">
        <v>0</v>
      </c>
      <c r="C75" s="313" t="s">
        <v>51</v>
      </c>
      <c r="D75" s="314"/>
      <c r="E75" s="315"/>
      <c r="F75" s="315"/>
      <c r="G75" s="316"/>
      <c r="H75" s="317"/>
      <c r="I75" s="287"/>
      <c r="J75" s="204"/>
      <c r="K75" s="204"/>
      <c r="L75" s="204"/>
      <c r="M75" s="204"/>
      <c r="N75" s="203"/>
      <c r="O75" s="204"/>
      <c r="P75" s="204"/>
      <c r="Q75" s="204"/>
      <c r="R75" s="288"/>
      <c r="S75" s="203"/>
      <c r="T75" s="204"/>
      <c r="U75" s="204"/>
      <c r="V75" s="208"/>
      <c r="W75" s="288"/>
      <c r="X75" s="203"/>
      <c r="Y75" s="204"/>
      <c r="Z75" s="204"/>
      <c r="AA75" s="206"/>
      <c r="AB75" s="288"/>
      <c r="AC75" s="203"/>
      <c r="AD75" s="204"/>
      <c r="AE75" s="204"/>
      <c r="AF75" s="206"/>
      <c r="AG75" s="288"/>
      <c r="AH75" s="207"/>
      <c r="AI75" s="204"/>
      <c r="AJ75" s="204"/>
      <c r="AK75" s="208"/>
      <c r="AL75" s="288"/>
      <c r="AM75" s="203"/>
      <c r="AN75" s="204"/>
      <c r="AO75" s="204"/>
      <c r="AP75" s="209"/>
      <c r="AQ75" s="206"/>
      <c r="AR75" s="210"/>
      <c r="AS75" s="203"/>
      <c r="AT75" s="204"/>
      <c r="AU75" s="204"/>
      <c r="AV75" s="204"/>
      <c r="AW75" s="208"/>
      <c r="AX75" s="203"/>
      <c r="AY75" s="204"/>
      <c r="AZ75" s="204"/>
      <c r="BA75" s="204"/>
      <c r="BB75" s="208"/>
      <c r="BC75" s="203"/>
      <c r="BD75" s="212"/>
      <c r="BE75" s="204"/>
      <c r="BF75" s="213"/>
      <c r="BG75" s="208"/>
      <c r="BH75" s="69"/>
      <c r="BI75" s="70"/>
      <c r="BJ75" s="70"/>
      <c r="BK75" s="70"/>
      <c r="BL75" s="71"/>
      <c r="BM75" s="69"/>
      <c r="BN75" s="256"/>
      <c r="BO75" s="70"/>
      <c r="BP75" s="214"/>
      <c r="BQ75" s="215"/>
      <c r="BR75" s="69"/>
      <c r="BS75" s="256"/>
      <c r="BT75" s="70"/>
      <c r="BU75" s="214"/>
      <c r="BV75" s="215"/>
      <c r="BW75" s="69"/>
      <c r="BX75" s="70"/>
      <c r="BY75" s="70"/>
      <c r="BZ75" s="70"/>
      <c r="CA75" s="71"/>
      <c r="CB75" s="69"/>
      <c r="CC75" s="70"/>
      <c r="CD75" s="70"/>
      <c r="CE75" s="70"/>
      <c r="CF75" s="71"/>
      <c r="CG75" s="69"/>
      <c r="CH75" s="70"/>
      <c r="CI75" s="70"/>
      <c r="CJ75" s="70"/>
      <c r="CK75" s="70"/>
      <c r="CL75" s="69"/>
      <c r="CM75" s="70"/>
      <c r="CN75" s="70"/>
      <c r="CO75" s="70"/>
      <c r="CP75" s="71"/>
      <c r="CQ75" s="69"/>
      <c r="CR75" s="70"/>
      <c r="CS75" s="70"/>
      <c r="CT75" s="70"/>
      <c r="CU75" s="71"/>
      <c r="CV75" s="69"/>
      <c r="CW75" s="70"/>
      <c r="CX75" s="70"/>
      <c r="CY75" s="70"/>
      <c r="CZ75" s="71"/>
      <c r="DA75" s="70"/>
      <c r="DB75" s="69"/>
      <c r="DC75" s="70"/>
      <c r="DD75" s="70"/>
      <c r="DE75" s="70"/>
      <c r="DF75" s="71"/>
      <c r="DG75" s="69"/>
      <c r="DH75" s="70"/>
      <c r="DI75" s="70"/>
      <c r="DJ75" s="70"/>
      <c r="DK75" s="71"/>
      <c r="DL75" s="69"/>
      <c r="DM75" s="70"/>
      <c r="DN75" s="70"/>
      <c r="DO75" s="70"/>
      <c r="DP75" s="71"/>
      <c r="DQ75" s="69"/>
      <c r="DR75" s="70"/>
      <c r="DS75" s="70"/>
      <c r="DT75" s="70"/>
      <c r="DU75" s="71"/>
      <c r="DV75" s="69"/>
      <c r="DW75" s="70"/>
      <c r="DX75" s="70"/>
      <c r="DY75" s="70"/>
      <c r="DZ75" s="71"/>
      <c r="EA75" s="69"/>
      <c r="EB75" s="70"/>
      <c r="EC75" s="70"/>
      <c r="ED75" s="70"/>
      <c r="EE75" s="71"/>
      <c r="EF75" s="69"/>
      <c r="EG75" s="70"/>
      <c r="EH75" s="70"/>
      <c r="EI75" s="70"/>
      <c r="EJ75" s="71"/>
      <c r="EK75" s="69"/>
      <c r="EL75" s="70"/>
      <c r="EM75" s="70"/>
      <c r="EN75" s="70"/>
      <c r="EO75" s="71"/>
      <c r="EP75" s="69"/>
      <c r="EQ75" s="70"/>
      <c r="ER75" s="70"/>
      <c r="ES75" s="70"/>
      <c r="ET75" s="71"/>
      <c r="EV75" s="69"/>
      <c r="EW75" s="70"/>
      <c r="EX75" s="70"/>
      <c r="EY75" s="70"/>
      <c r="EZ75" s="71"/>
      <c r="FB75" s="69"/>
      <c r="FC75" s="70"/>
      <c r="FD75" s="70"/>
      <c r="FE75" s="70"/>
      <c r="FF75" s="71"/>
      <c r="FH75" s="69"/>
      <c r="FI75" s="70"/>
      <c r="FJ75" s="70"/>
      <c r="FK75" s="70"/>
      <c r="FL75" s="71"/>
      <c r="FN75" s="69"/>
      <c r="FO75" s="70"/>
      <c r="FP75" s="70"/>
      <c r="FQ75" s="70"/>
      <c r="FR75" s="71"/>
      <c r="FT75" s="69"/>
      <c r="FU75" s="70"/>
      <c r="FV75" s="70"/>
      <c r="FW75" s="70"/>
      <c r="FX75" s="71"/>
      <c r="FZ75" s="69"/>
      <c r="GA75" s="70"/>
      <c r="GB75" s="70"/>
      <c r="GC75" s="70"/>
      <c r="GD75" s="71"/>
      <c r="GF75" s="69"/>
      <c r="GG75" s="70"/>
      <c r="GH75" s="70"/>
      <c r="GI75" s="70"/>
      <c r="GJ75" s="71"/>
      <c r="GL75" s="69"/>
      <c r="GM75" s="70"/>
      <c r="GN75" s="70"/>
      <c r="GO75" s="70"/>
      <c r="GP75" s="71"/>
      <c r="GR75" s="69"/>
      <c r="GS75" s="70"/>
      <c r="GT75" s="70"/>
      <c r="GU75" s="70"/>
      <c r="GV75" s="71"/>
      <c r="GX75" s="69"/>
      <c r="GY75" s="70"/>
      <c r="GZ75" s="70"/>
      <c r="HA75" s="70"/>
      <c r="HB75" s="75"/>
      <c r="HD75" s="69"/>
      <c r="HE75" s="70"/>
      <c r="HF75" s="70"/>
      <c r="HG75" s="70"/>
      <c r="HH75" s="75"/>
      <c r="HJ75" s="69"/>
      <c r="HK75" s="70"/>
      <c r="HL75" s="70"/>
      <c r="HM75" s="70"/>
      <c r="HN75" s="75"/>
      <c r="HP75" s="69"/>
      <c r="HQ75" s="70"/>
      <c r="HR75" s="70"/>
      <c r="HS75" s="70"/>
      <c r="HT75" s="75"/>
      <c r="HV75" s="69"/>
      <c r="HW75" s="70"/>
      <c r="HX75" s="70"/>
      <c r="HY75" s="70"/>
      <c r="HZ75" s="75"/>
      <c r="IB75" s="69"/>
      <c r="IC75" s="70"/>
      <c r="ID75" s="70"/>
      <c r="IE75" s="70"/>
      <c r="IF75" s="75"/>
      <c r="IH75" s="69"/>
      <c r="II75" s="70"/>
      <c r="IJ75" s="70"/>
      <c r="IK75" s="70"/>
      <c r="IL75" s="75"/>
      <c r="IN75" s="69"/>
      <c r="IO75" s="70"/>
      <c r="IP75" s="70"/>
      <c r="IQ75" s="70"/>
      <c r="IR75" s="75"/>
      <c r="IT75" s="69"/>
      <c r="IU75" s="70"/>
      <c r="IV75" s="70"/>
      <c r="IW75" s="70"/>
      <c r="IX75" s="75"/>
      <c r="IZ75" s="69"/>
      <c r="JA75" s="70"/>
      <c r="JB75" s="70"/>
      <c r="JC75" s="70"/>
      <c r="JD75" s="75"/>
      <c r="JF75" s="69"/>
      <c r="JG75" s="70"/>
      <c r="JH75" s="70"/>
      <c r="JI75" s="70"/>
      <c r="JJ75" s="75"/>
      <c r="JL75" s="69"/>
      <c r="JM75" s="70"/>
      <c r="JN75" s="70"/>
      <c r="JO75" s="70"/>
      <c r="JP75" s="75"/>
      <c r="JR75" s="69"/>
      <c r="JS75" s="70"/>
      <c r="JT75" s="70"/>
      <c r="JU75" s="70"/>
      <c r="JV75" s="75"/>
      <c r="JX75" s="69"/>
      <c r="JY75" s="70"/>
      <c r="JZ75" s="70"/>
      <c r="KA75" s="70"/>
      <c r="KB75" s="75"/>
      <c r="KD75" s="69"/>
      <c r="KE75" s="70"/>
      <c r="KF75" s="70"/>
      <c r="KG75" s="70"/>
      <c r="KH75" s="75"/>
      <c r="KJ75" s="69"/>
      <c r="KK75" s="70"/>
      <c r="KL75" s="70"/>
      <c r="KM75" s="70"/>
      <c r="KN75" s="75"/>
      <c r="KP75" s="69"/>
      <c r="KQ75" s="70"/>
      <c r="KR75" s="70"/>
      <c r="KS75" s="70"/>
      <c r="KT75" s="75"/>
      <c r="KV75" s="69"/>
      <c r="KW75" s="70"/>
      <c r="KX75" s="70"/>
      <c r="KY75" s="70"/>
      <c r="KZ75" s="75"/>
      <c r="LB75" s="69"/>
      <c r="LC75" s="70"/>
      <c r="LD75" s="70"/>
      <c r="LE75" s="70"/>
      <c r="LF75" s="75"/>
      <c r="LH75" s="69"/>
      <c r="LI75" s="70"/>
      <c r="LJ75" s="70"/>
      <c r="LK75" s="70"/>
      <c r="LL75" s="75"/>
      <c r="LN75" s="69"/>
      <c r="LO75" s="70"/>
      <c r="LP75" s="70"/>
      <c r="LQ75" s="70"/>
      <c r="LR75" s="75"/>
      <c r="LT75" s="69"/>
      <c r="LU75" s="70"/>
      <c r="LV75" s="70"/>
      <c r="LW75" s="70"/>
      <c r="LX75" s="75"/>
      <c r="LZ75" s="69"/>
      <c r="MA75" s="70"/>
      <c r="MB75" s="70"/>
      <c r="MC75" s="70"/>
      <c r="MD75" s="75"/>
      <c r="MF75" s="69"/>
      <c r="MG75" s="70"/>
      <c r="MH75" s="70"/>
      <c r="MI75" s="70"/>
      <c r="MJ75" s="75"/>
      <c r="ML75" s="69"/>
      <c r="MM75" s="70"/>
      <c r="MN75" s="70"/>
      <c r="MO75" s="70"/>
      <c r="MP75" s="75"/>
      <c r="MR75" s="69"/>
      <c r="MS75" s="70"/>
      <c r="MT75" s="70"/>
      <c r="MU75" s="70"/>
      <c r="MV75" s="75"/>
      <c r="MX75" s="69"/>
      <c r="MY75" s="70"/>
      <c r="MZ75" s="70"/>
      <c r="NA75" s="70"/>
      <c r="NB75" s="75"/>
      <c r="ND75" s="69"/>
      <c r="NE75" s="70"/>
      <c r="NF75" s="70"/>
      <c r="NG75" s="70"/>
      <c r="NH75" s="75"/>
      <c r="NJ75" s="69"/>
      <c r="NK75" s="70"/>
      <c r="NL75" s="70"/>
      <c r="NM75" s="70"/>
      <c r="NN75" s="75"/>
      <c r="NP75" s="69"/>
      <c r="NQ75" s="70"/>
      <c r="NR75" s="70"/>
      <c r="NS75" s="70"/>
      <c r="NT75" s="75"/>
      <c r="NV75" s="69"/>
      <c r="NW75" s="70"/>
      <c r="NX75" s="70"/>
      <c r="NY75" s="70"/>
      <c r="NZ75" s="75"/>
      <c r="OB75" s="69"/>
      <c r="OC75" s="70"/>
      <c r="OD75" s="70"/>
      <c r="OE75" s="70"/>
      <c r="OF75" s="75"/>
      <c r="OH75" s="69"/>
      <c r="OI75" s="70"/>
      <c r="OJ75" s="70"/>
      <c r="OK75" s="70"/>
      <c r="OL75" s="75"/>
      <c r="ON75" s="69"/>
      <c r="OO75" s="70"/>
      <c r="OP75" s="70"/>
      <c r="OQ75" s="70"/>
      <c r="OR75" s="75"/>
      <c r="OT75" s="69"/>
      <c r="OU75" s="70"/>
      <c r="OV75" s="70"/>
      <c r="OW75" s="70"/>
      <c r="OX75" s="75"/>
      <c r="OZ75" s="69"/>
      <c r="PA75" s="70"/>
      <c r="PB75" s="70"/>
      <c r="PC75" s="70"/>
      <c r="PD75" s="75"/>
      <c r="PF75" s="69"/>
      <c r="PG75" s="70"/>
      <c r="PH75" s="70"/>
      <c r="PI75" s="70"/>
      <c r="PJ75" s="75"/>
      <c r="PL75" s="69"/>
      <c r="PM75" s="70"/>
      <c r="PN75" s="70"/>
      <c r="PO75" s="70"/>
      <c r="PP75" s="75"/>
      <c r="PR75" s="69"/>
      <c r="PS75" s="70"/>
      <c r="PT75" s="70"/>
      <c r="PU75" s="70"/>
      <c r="PV75" s="75"/>
      <c r="PX75" s="69"/>
      <c r="PY75" s="70"/>
      <c r="PZ75" s="70"/>
      <c r="QA75" s="70"/>
      <c r="QB75" s="75"/>
      <c r="QD75" s="69"/>
      <c r="QE75" s="70"/>
      <c r="QF75" s="70"/>
      <c r="QG75" s="70"/>
      <c r="QH75" s="75"/>
      <c r="QJ75" s="69"/>
      <c r="QK75" s="70"/>
      <c r="QL75" s="70"/>
      <c r="QM75" s="70"/>
      <c r="QN75" s="75"/>
      <c r="QP75" s="69"/>
      <c r="QQ75" s="70"/>
      <c r="QR75" s="70"/>
      <c r="QS75" s="70"/>
      <c r="QT75" s="75"/>
      <c r="QV75" s="69"/>
      <c r="QW75" s="70"/>
      <c r="QX75" s="70"/>
      <c r="QY75" s="70"/>
      <c r="QZ75" s="75"/>
      <c r="RB75" s="69"/>
      <c r="RC75" s="70"/>
      <c r="RD75" s="70"/>
      <c r="RE75" s="70"/>
      <c r="RF75" s="75"/>
      <c r="RH75" s="69"/>
      <c r="RI75" s="70"/>
      <c r="RJ75" s="70"/>
      <c r="RK75" s="70"/>
      <c r="RL75" s="75"/>
      <c r="RN75" s="69"/>
      <c r="RO75" s="70"/>
      <c r="RP75" s="70"/>
      <c r="RQ75" s="70"/>
      <c r="RR75" s="75"/>
      <c r="RT75" s="69"/>
      <c r="RU75" s="70"/>
      <c r="RV75" s="70"/>
      <c r="RW75" s="70"/>
      <c r="RX75" s="75"/>
      <c r="RZ75" s="69"/>
      <c r="SA75" s="70"/>
      <c r="SB75" s="70"/>
      <c r="SC75" s="70"/>
      <c r="SD75" s="75"/>
      <c r="SF75" s="69"/>
      <c r="SG75" s="70"/>
      <c r="SH75" s="70"/>
      <c r="SI75" s="70"/>
      <c r="SJ75" s="75"/>
      <c r="SL75" s="69"/>
      <c r="SM75" s="70"/>
      <c r="SN75" s="70"/>
      <c r="SO75" s="70"/>
      <c r="SP75" s="75"/>
      <c r="SR75" s="69"/>
      <c r="SS75" s="70"/>
      <c r="ST75" s="70"/>
      <c r="SU75" s="70"/>
      <c r="SV75" s="75"/>
      <c r="SX75" s="69"/>
      <c r="SY75" s="70"/>
      <c r="SZ75" s="70"/>
      <c r="TA75" s="70"/>
      <c r="TB75" s="75"/>
      <c r="TD75" s="69"/>
      <c r="TE75" s="70"/>
      <c r="TF75" s="70"/>
      <c r="TG75" s="70"/>
      <c r="TH75" s="75"/>
      <c r="TJ75" s="69"/>
      <c r="TK75" s="70"/>
      <c r="TL75" s="70"/>
      <c r="TM75" s="70"/>
      <c r="TN75" s="75"/>
      <c r="TP75" s="69"/>
      <c r="TQ75" s="70"/>
      <c r="TR75" s="70"/>
      <c r="TS75" s="70"/>
      <c r="TT75" s="75"/>
      <c r="TV75" s="69"/>
      <c r="TW75" s="70"/>
      <c r="TX75" s="70"/>
      <c r="TY75" s="70"/>
      <c r="TZ75" s="75"/>
      <c r="UB75" s="69"/>
      <c r="UC75" s="70"/>
      <c r="UD75" s="70"/>
      <c r="UE75" s="70"/>
      <c r="UF75" s="75"/>
    </row>
    <row r="76" spans="1:552" x14ac:dyDescent="0.25">
      <c r="A76" s="76" t="s">
        <v>254</v>
      </c>
      <c r="B76" s="77" t="s">
        <v>6</v>
      </c>
      <c r="C76" s="318" t="s">
        <v>28</v>
      </c>
      <c r="D76" s="289" t="s">
        <v>35</v>
      </c>
      <c r="E76" s="88">
        <v>119899738</v>
      </c>
      <c r="F76" s="94">
        <v>5</v>
      </c>
      <c r="G76" s="91">
        <v>-1.18</v>
      </c>
      <c r="H76" s="319">
        <f>E76/$F$4</f>
        <v>17202257.962697275</v>
      </c>
      <c r="I76" s="80" t="s">
        <v>35</v>
      </c>
      <c r="J76" s="217">
        <v>128161408</v>
      </c>
      <c r="K76" s="218">
        <v>5</v>
      </c>
      <c r="L76" s="219">
        <v>-1.56</v>
      </c>
      <c r="M76" s="218">
        <f>J76/$K$4</f>
        <v>18387576.470588237</v>
      </c>
      <c r="N76" s="89" t="s">
        <v>35</v>
      </c>
      <c r="O76" s="88">
        <v>129289253</v>
      </c>
      <c r="P76" s="94">
        <v>5</v>
      </c>
      <c r="Q76" s="320">
        <f>O76/$P$4</f>
        <v>18549390.674318507</v>
      </c>
      <c r="R76" s="321"/>
      <c r="S76" s="89" t="s">
        <v>35</v>
      </c>
      <c r="T76" s="88">
        <v>130569920</v>
      </c>
      <c r="U76" s="94">
        <v>5</v>
      </c>
      <c r="V76" s="97">
        <f>T76/$U$4</f>
        <v>18733130.55954089</v>
      </c>
      <c r="W76" s="321"/>
      <c r="X76" s="89" t="s">
        <v>35</v>
      </c>
      <c r="Y76" s="88">
        <v>131272256</v>
      </c>
      <c r="Z76" s="94">
        <v>5</v>
      </c>
      <c r="AA76" s="93">
        <f>Y76/$Z$4</f>
        <v>18833896.126255382</v>
      </c>
      <c r="AB76" s="321"/>
      <c r="AC76" s="89" t="s">
        <v>35</v>
      </c>
      <c r="AD76" s="88">
        <v>132542872</v>
      </c>
      <c r="AE76" s="88">
        <v>5</v>
      </c>
      <c r="AF76" s="93">
        <f>AD76/$AE$4</f>
        <v>19098396.541786741</v>
      </c>
      <c r="AG76" s="321"/>
      <c r="AH76" s="90" t="s">
        <v>35</v>
      </c>
      <c r="AI76" s="88">
        <v>132566311</v>
      </c>
      <c r="AJ76" s="94">
        <v>5</v>
      </c>
      <c r="AK76" s="220">
        <f>AI76/$AJ$4</f>
        <v>19074289.352517985</v>
      </c>
      <c r="AL76" s="321"/>
      <c r="AM76" s="89" t="s">
        <v>35</v>
      </c>
      <c r="AN76" s="88">
        <v>132418495</v>
      </c>
      <c r="AO76" s="94">
        <v>5</v>
      </c>
      <c r="AP76" s="264">
        <v>2.42</v>
      </c>
      <c r="AQ76" s="93">
        <f>AN76/$AO$4</f>
        <v>19080474.783861671</v>
      </c>
      <c r="AR76" s="88"/>
      <c r="AS76" s="89" t="s">
        <v>35</v>
      </c>
      <c r="AT76" s="88">
        <v>132977576</v>
      </c>
      <c r="AU76" s="94">
        <v>5</v>
      </c>
      <c r="AV76" s="221">
        <v>4.99</v>
      </c>
      <c r="AW76" s="97">
        <f>AT76/$AU$4</f>
        <v>19161034.005763687</v>
      </c>
      <c r="AX76" s="89" t="s">
        <v>35</v>
      </c>
      <c r="AY76" s="88">
        <v>133165936</v>
      </c>
      <c r="AZ76" s="94">
        <v>5</v>
      </c>
      <c r="BA76" s="94">
        <v>0.5</v>
      </c>
      <c r="BB76" s="220">
        <f>AY76/$AZ$4</f>
        <v>19243632.369942196</v>
      </c>
      <c r="BC76" s="322" t="s">
        <v>35</v>
      </c>
      <c r="BD76" s="88">
        <v>133542817.2</v>
      </c>
      <c r="BE76" s="323">
        <v>5</v>
      </c>
      <c r="BF76" s="113">
        <v>3.34</v>
      </c>
      <c r="BG76" s="97">
        <f>BD76/$BE$4</f>
        <v>19354031.478260867</v>
      </c>
      <c r="BH76" s="98" t="s">
        <v>35</v>
      </c>
      <c r="BI76" s="99">
        <v>133930193.05</v>
      </c>
      <c r="BJ76" s="100">
        <v>5</v>
      </c>
      <c r="BK76" s="100">
        <v>3.48</v>
      </c>
      <c r="BL76" s="223">
        <f>BI76/$BJ$4</f>
        <v>19438344.419448476</v>
      </c>
      <c r="BM76" s="224" t="s">
        <v>35</v>
      </c>
      <c r="BN76" s="99">
        <v>134249377</v>
      </c>
      <c r="BO76" s="100">
        <v>5</v>
      </c>
      <c r="BP76" s="106">
        <v>2.76</v>
      </c>
      <c r="BQ76" s="104">
        <f>BN76/$BO$4</f>
        <v>19484670.101596519</v>
      </c>
      <c r="BR76" s="98" t="s">
        <v>35</v>
      </c>
      <c r="BS76" s="99">
        <v>135376935</v>
      </c>
      <c r="BT76" s="100">
        <v>5</v>
      </c>
      <c r="BU76" s="106">
        <v>10.08</v>
      </c>
      <c r="BV76" s="104">
        <f>BS76/$BT$4</f>
        <v>19676880.087209303</v>
      </c>
      <c r="BW76" s="98" t="s">
        <v>35</v>
      </c>
      <c r="BX76" s="99">
        <v>135494287</v>
      </c>
      <c r="BY76" s="100">
        <v>5</v>
      </c>
      <c r="BZ76" s="100">
        <v>0.94</v>
      </c>
      <c r="CA76" s="104">
        <f>BX76/$BY$4</f>
        <v>19722603.639010187</v>
      </c>
      <c r="CB76" s="98" t="s">
        <v>35</v>
      </c>
      <c r="CC76" s="99">
        <v>135744918</v>
      </c>
      <c r="CD76" s="100">
        <v>5</v>
      </c>
      <c r="CE76" s="100">
        <v>2.12</v>
      </c>
      <c r="CF76" s="104">
        <f>CC76/$CD$4</f>
        <v>19759085.58951965</v>
      </c>
      <c r="CG76" s="98" t="s">
        <v>35</v>
      </c>
      <c r="CH76" s="99">
        <v>135969829</v>
      </c>
      <c r="CI76" s="99">
        <v>5</v>
      </c>
      <c r="CJ76" s="106">
        <v>1.99</v>
      </c>
      <c r="CK76" s="105">
        <f>CH76/$CI$4</f>
        <v>19791823.726346433</v>
      </c>
      <c r="CL76" s="98" t="s">
        <v>35</v>
      </c>
      <c r="CM76" s="105">
        <v>136221240</v>
      </c>
      <c r="CN76" s="105">
        <v>5</v>
      </c>
      <c r="CO76" s="106">
        <v>2.13</v>
      </c>
      <c r="CP76" s="104">
        <f>CM76/$CN$4</f>
        <v>19828419.213973798</v>
      </c>
      <c r="CQ76" s="98" t="s">
        <v>35</v>
      </c>
      <c r="CR76" s="99">
        <v>136635525</v>
      </c>
      <c r="CS76" s="100">
        <v>5</v>
      </c>
      <c r="CT76" s="100">
        <v>3.65</v>
      </c>
      <c r="CU76" s="104">
        <f>CR76/$CS$3</f>
        <v>19917715.014577258</v>
      </c>
      <c r="CV76" s="1" t="s">
        <v>35</v>
      </c>
      <c r="CW76" s="107">
        <v>137010479.16999999</v>
      </c>
      <c r="CX76" s="1">
        <v>5</v>
      </c>
      <c r="CY76" s="1">
        <v>3.22</v>
      </c>
      <c r="CZ76" s="104">
        <f>CW76/$CX$4</f>
        <v>19972373.056851309</v>
      </c>
      <c r="DA76" s="105"/>
      <c r="DB76" s="1" t="s">
        <v>35</v>
      </c>
      <c r="DC76" s="107">
        <v>137495773</v>
      </c>
      <c r="DD76" s="1">
        <v>5</v>
      </c>
      <c r="DE76" s="1">
        <v>4.17</v>
      </c>
      <c r="DF76" s="104">
        <f>DC76/$DD$4</f>
        <v>20043115.597667638</v>
      </c>
      <c r="DG76" s="1" t="s">
        <v>35</v>
      </c>
      <c r="DH76" s="107">
        <v>137919209</v>
      </c>
      <c r="DI76" s="1">
        <v>5</v>
      </c>
      <c r="DJ76" s="1">
        <v>3.78</v>
      </c>
      <c r="DK76" s="104">
        <f>DH76/$DI$4</f>
        <v>20104840.962099124</v>
      </c>
      <c r="DL76" s="1" t="s">
        <v>35</v>
      </c>
      <c r="DM76" s="107">
        <v>138898347</v>
      </c>
      <c r="DN76" s="1">
        <v>5</v>
      </c>
      <c r="DO76" s="228">
        <v>8.4499999999999993</v>
      </c>
      <c r="DP76" s="104">
        <f>DM76/$DN$4</f>
        <v>20247572.44897959</v>
      </c>
      <c r="DQ76" s="1" t="s">
        <v>35</v>
      </c>
      <c r="DR76" s="107">
        <v>139346930</v>
      </c>
      <c r="DS76" s="1">
        <v>5</v>
      </c>
      <c r="DT76" s="228">
        <v>3.88</v>
      </c>
      <c r="DU76" s="104">
        <f>DR76/$DN$4</f>
        <v>20312963.556851313</v>
      </c>
      <c r="DV76" s="1" t="s">
        <v>35</v>
      </c>
      <c r="DW76" s="107">
        <v>139474028</v>
      </c>
      <c r="DX76" s="1">
        <v>5</v>
      </c>
      <c r="DY76" s="228">
        <v>1.02</v>
      </c>
      <c r="DZ76" s="104">
        <f>DW76/$DN$4</f>
        <v>20331490.962099124</v>
      </c>
      <c r="EA76" s="1" t="s">
        <v>35</v>
      </c>
      <c r="EB76" s="107">
        <v>139877128</v>
      </c>
      <c r="EC76" s="1">
        <v>5</v>
      </c>
      <c r="ED76" s="228">
        <v>3.47</v>
      </c>
      <c r="EE76" s="104">
        <f>EB76/$DN$4</f>
        <v>20390251.895043731</v>
      </c>
      <c r="EF76" s="1" t="s">
        <v>34</v>
      </c>
      <c r="EG76" s="107">
        <v>140341993</v>
      </c>
      <c r="EH76" s="1">
        <v>5</v>
      </c>
      <c r="EI76" s="228">
        <v>3.92</v>
      </c>
      <c r="EJ76" s="104">
        <f>EG76/$DN$4</f>
        <v>20458016.472303204</v>
      </c>
      <c r="EK76" s="1" t="s">
        <v>34</v>
      </c>
      <c r="EL76" s="107">
        <v>140730528</v>
      </c>
      <c r="EM76" s="1">
        <v>5</v>
      </c>
      <c r="EN76" s="228">
        <v>3.17</v>
      </c>
      <c r="EO76" s="104">
        <f>EL76/$DN$4</f>
        <v>20514654.227405246</v>
      </c>
      <c r="EP76" s="1" t="s">
        <v>34</v>
      </c>
      <c r="EQ76" s="107">
        <v>141083343</v>
      </c>
      <c r="ER76" s="1">
        <v>5</v>
      </c>
      <c r="ES76" s="228">
        <v>3.01</v>
      </c>
      <c r="ET76" s="104">
        <f>EQ76/$ER$4</f>
        <v>20566084.985422738</v>
      </c>
      <c r="EV76" s="98" t="s">
        <v>34</v>
      </c>
      <c r="EW76" s="105">
        <v>141492812</v>
      </c>
      <c r="EX76" s="100">
        <v>5</v>
      </c>
      <c r="EY76" s="229">
        <v>3.42</v>
      </c>
      <c r="EZ76" s="104">
        <f>EW76/$EX$4</f>
        <v>20625774.344023321</v>
      </c>
      <c r="FB76" s="98" t="s">
        <v>34</v>
      </c>
      <c r="FC76" s="105">
        <v>141929928</v>
      </c>
      <c r="FD76" s="100">
        <v>5</v>
      </c>
      <c r="FE76" s="229">
        <v>3.71</v>
      </c>
      <c r="FF76" s="104">
        <f>FC76/$FD$4</f>
        <v>20689493.877551019</v>
      </c>
      <c r="FH76" s="98" t="s">
        <v>34</v>
      </c>
      <c r="FI76" s="105">
        <v>142262679</v>
      </c>
      <c r="FJ76" s="100">
        <v>5</v>
      </c>
      <c r="FK76" s="229">
        <v>3.71</v>
      </c>
      <c r="FL76" s="104">
        <f>FI76/$FJ$4</f>
        <v>20737999.854227405</v>
      </c>
      <c r="FN76" s="98" t="s">
        <v>34</v>
      </c>
      <c r="FO76" s="105">
        <v>142623999</v>
      </c>
      <c r="FP76" s="100">
        <v>5</v>
      </c>
      <c r="FQ76" s="229">
        <v>2.88</v>
      </c>
      <c r="FR76" s="104">
        <f>FO76/$FP$4</f>
        <v>20790670.408163264</v>
      </c>
      <c r="FT76" s="98" t="s">
        <v>34</v>
      </c>
      <c r="FU76" s="105">
        <v>143015170</v>
      </c>
      <c r="FV76" s="100">
        <v>5</v>
      </c>
      <c r="FW76" s="229">
        <v>1.71</v>
      </c>
      <c r="FX76" s="104">
        <f>FU76/$FV$4</f>
        <v>20847692.419825073</v>
      </c>
      <c r="FZ76" s="98" t="s">
        <v>34</v>
      </c>
      <c r="GA76" s="105">
        <v>143471579</v>
      </c>
      <c r="GB76" s="100">
        <v>5</v>
      </c>
      <c r="GC76" s="229">
        <v>3.76</v>
      </c>
      <c r="GD76" s="104">
        <f>GA76/$GB$4</f>
        <v>20914224.344023321</v>
      </c>
      <c r="GF76" s="98" t="s">
        <v>34</v>
      </c>
      <c r="GG76" s="105">
        <v>143850066</v>
      </c>
      <c r="GH76" s="100">
        <v>5</v>
      </c>
      <c r="GI76" s="229">
        <v>3.17</v>
      </c>
      <c r="GJ76" s="104">
        <f>GG76/$GH$4</f>
        <v>20969397.376093294</v>
      </c>
      <c r="GL76" s="98" t="s">
        <v>35</v>
      </c>
      <c r="GM76" s="105">
        <v>144321133</v>
      </c>
      <c r="GN76" s="100">
        <v>5</v>
      </c>
      <c r="GO76" s="229">
        <v>3.83</v>
      </c>
      <c r="GP76" s="104">
        <f>GM76/$GN$4</f>
        <v>21038066.034985423</v>
      </c>
      <c r="GR76" s="98" t="s">
        <v>35</v>
      </c>
      <c r="GS76" s="105">
        <v>144740372</v>
      </c>
      <c r="GT76" s="100">
        <v>5</v>
      </c>
      <c r="GU76" s="229">
        <v>3.49</v>
      </c>
      <c r="GV76" s="104">
        <f>GS76/$GT$4</f>
        <v>21099179.591836732</v>
      </c>
      <c r="GX76" s="98" t="s">
        <v>35</v>
      </c>
      <c r="GY76" s="105">
        <v>145188025</v>
      </c>
      <c r="GZ76" s="100">
        <v>5</v>
      </c>
      <c r="HA76" s="229">
        <v>3.61</v>
      </c>
      <c r="HB76" s="108">
        <f>GY76/$GZ$4</f>
        <v>21164435.131195333</v>
      </c>
      <c r="HD76" s="98" t="s">
        <v>35</v>
      </c>
      <c r="HE76" s="105">
        <v>145472710.43000001</v>
      </c>
      <c r="HF76" s="100">
        <v>5</v>
      </c>
      <c r="HG76" s="229">
        <v>2.27</v>
      </c>
      <c r="HH76" s="108">
        <f>HE76/$HF$4</f>
        <v>21205934.465014577</v>
      </c>
      <c r="HJ76" s="98" t="s">
        <v>35</v>
      </c>
      <c r="HK76" s="105">
        <v>145699545</v>
      </c>
      <c r="HL76" s="100">
        <v>5</v>
      </c>
      <c r="HM76" s="229">
        <v>1.87</v>
      </c>
      <c r="HN76" s="108">
        <f>HK76/$HL$4</f>
        <v>21239000.728862971</v>
      </c>
      <c r="HP76" s="98" t="s">
        <v>35</v>
      </c>
      <c r="HQ76" s="324">
        <v>145699545</v>
      </c>
      <c r="HR76" s="100">
        <v>5</v>
      </c>
      <c r="HS76" s="229">
        <v>0</v>
      </c>
      <c r="HT76" s="108">
        <f>HQ76/$HR$4</f>
        <v>21239000.728862971</v>
      </c>
      <c r="HV76" s="98"/>
      <c r="HW76" s="105"/>
      <c r="HX76" s="100"/>
      <c r="HY76" s="229"/>
      <c r="HZ76" s="108">
        <f>HW76/$HX$4</f>
        <v>0</v>
      </c>
      <c r="IB76" s="98"/>
      <c r="IC76" s="105"/>
      <c r="ID76" s="100"/>
      <c r="IE76" s="229"/>
      <c r="IF76" s="108">
        <f>IC76/$ID$4</f>
        <v>0</v>
      </c>
      <c r="IH76" s="98"/>
      <c r="II76" s="105"/>
      <c r="IJ76" s="100"/>
      <c r="IK76" s="229"/>
      <c r="IL76" s="108">
        <f>II76/$IJ$4</f>
        <v>0</v>
      </c>
      <c r="IN76" s="98"/>
      <c r="IO76" s="105"/>
      <c r="IP76" s="100"/>
      <c r="IQ76" s="229"/>
      <c r="IR76" s="108">
        <f>IO76/$IP$4</f>
        <v>0</v>
      </c>
      <c r="IT76" s="98"/>
      <c r="IU76" s="105"/>
      <c r="IV76" s="100"/>
      <c r="IW76" s="229"/>
      <c r="IX76" s="108">
        <f>IU76/$IV$4</f>
        <v>0</v>
      </c>
      <c r="IZ76" s="98"/>
      <c r="JA76" s="105"/>
      <c r="JB76" s="100"/>
      <c r="JC76" s="229"/>
      <c r="JD76" s="108">
        <f>JA76/$JB$4</f>
        <v>0</v>
      </c>
      <c r="JF76" s="98"/>
      <c r="JG76" s="105"/>
      <c r="JH76" s="100"/>
      <c r="JI76" s="229"/>
      <c r="JJ76" s="108">
        <f>JG76/$JH$4</f>
        <v>0</v>
      </c>
      <c r="JL76" s="98"/>
      <c r="JM76" s="105"/>
      <c r="JN76" s="100"/>
      <c r="JO76" s="229"/>
      <c r="JP76" s="108">
        <f>JM76/$JN$4</f>
        <v>0</v>
      </c>
      <c r="JR76" s="98"/>
      <c r="JS76" s="105"/>
      <c r="JT76" s="100"/>
      <c r="JU76" s="229"/>
      <c r="JV76" s="108">
        <f>JS76/$JT$4</f>
        <v>0</v>
      </c>
      <c r="JX76" s="98"/>
      <c r="JY76" s="105"/>
      <c r="JZ76" s="100"/>
      <c r="KA76" s="229"/>
      <c r="KB76" s="108">
        <f>JY76/$JZ$4</f>
        <v>0</v>
      </c>
      <c r="KD76" s="98"/>
      <c r="KE76" s="105"/>
      <c r="KF76" s="100"/>
      <c r="KG76" s="229"/>
      <c r="KH76" s="108">
        <f>KE76/$KF$4</f>
        <v>0</v>
      </c>
      <c r="KJ76" s="98"/>
      <c r="KK76" s="105"/>
      <c r="KL76" s="100"/>
      <c r="KM76" s="229"/>
      <c r="KN76" s="108">
        <f>KK76/$KL$4</f>
        <v>0</v>
      </c>
      <c r="KP76" s="98"/>
      <c r="KQ76" s="105"/>
      <c r="KR76" s="100"/>
      <c r="KS76" s="229"/>
      <c r="KT76" s="108">
        <f>KQ76/$KR$4</f>
        <v>0</v>
      </c>
      <c r="KV76" s="98"/>
      <c r="KW76" s="105"/>
      <c r="KX76" s="100"/>
      <c r="KY76" s="229"/>
      <c r="KZ76" s="108">
        <f>KW76/$KX$4</f>
        <v>0</v>
      </c>
      <c r="LB76" s="98"/>
      <c r="LC76" s="105"/>
      <c r="LD76" s="100"/>
      <c r="LE76" s="229"/>
      <c r="LF76" s="108">
        <f>LC76/$KX$4</f>
        <v>0</v>
      </c>
      <c r="LH76" s="98"/>
      <c r="LI76" s="105"/>
      <c r="LJ76" s="100"/>
      <c r="LK76" s="229"/>
      <c r="LL76" s="108">
        <f>LI76/$KX$4</f>
        <v>0</v>
      </c>
      <c r="LN76" s="98"/>
      <c r="LO76" s="105"/>
      <c r="LP76" s="100"/>
      <c r="LQ76" s="229"/>
      <c r="LR76" s="108">
        <f>LO76/$KX$4</f>
        <v>0</v>
      </c>
      <c r="LT76" s="98"/>
      <c r="LU76" s="105"/>
      <c r="LV76" s="100"/>
      <c r="LW76" s="229"/>
      <c r="LX76" s="108">
        <f>LU76/$KX$4</f>
        <v>0</v>
      </c>
      <c r="LZ76" s="98"/>
      <c r="MA76" s="105"/>
      <c r="MB76" s="100"/>
      <c r="MC76" s="229"/>
      <c r="MD76" s="108">
        <f>MA76/$KX$4</f>
        <v>0</v>
      </c>
      <c r="MF76" s="98"/>
      <c r="MG76" s="105"/>
      <c r="MH76" s="100"/>
      <c r="MI76" s="229"/>
      <c r="MJ76" s="108">
        <f>MG76/$KX$4</f>
        <v>0</v>
      </c>
      <c r="ML76" s="98"/>
      <c r="MM76" s="105"/>
      <c r="MN76" s="100"/>
      <c r="MO76" s="229"/>
      <c r="MP76" s="108">
        <f>MM76/$KX$4</f>
        <v>0</v>
      </c>
      <c r="MR76" s="98"/>
      <c r="MS76" s="105"/>
      <c r="MT76" s="100"/>
      <c r="MU76" s="229"/>
      <c r="MV76" s="108">
        <f>MS76/$KX$4</f>
        <v>0</v>
      </c>
      <c r="MX76" s="98"/>
      <c r="MY76" s="105"/>
      <c r="MZ76" s="100"/>
      <c r="NA76" s="229"/>
      <c r="NB76" s="108">
        <f>MY76/$KX$4</f>
        <v>0</v>
      </c>
      <c r="ND76" s="98"/>
      <c r="NE76" s="105"/>
      <c r="NF76" s="100"/>
      <c r="NG76" s="229"/>
      <c r="NH76" s="108">
        <f>NE76/$KX$4</f>
        <v>0</v>
      </c>
      <c r="NJ76" s="98"/>
      <c r="NK76" s="105"/>
      <c r="NL76" s="100"/>
      <c r="NM76" s="229"/>
      <c r="NN76" s="108">
        <f>NK76/$KX$4</f>
        <v>0</v>
      </c>
      <c r="NP76" s="98"/>
      <c r="NQ76" s="105"/>
      <c r="NR76" s="100"/>
      <c r="NS76" s="229"/>
      <c r="NT76" s="108">
        <f>NQ76/$KX$4</f>
        <v>0</v>
      </c>
      <c r="NV76" s="98"/>
      <c r="NW76" s="105"/>
      <c r="NX76" s="100"/>
      <c r="NY76" s="229"/>
      <c r="NZ76" s="108">
        <f>NW76/$KX$4</f>
        <v>0</v>
      </c>
      <c r="OB76" s="98"/>
      <c r="OC76" s="105"/>
      <c r="OD76" s="100"/>
      <c r="OE76" s="229"/>
      <c r="OF76" s="108">
        <f>OC76/$KX$4</f>
        <v>0</v>
      </c>
      <c r="OH76" s="98"/>
      <c r="OI76" s="105"/>
      <c r="OJ76" s="100"/>
      <c r="OK76" s="229"/>
      <c r="OL76" s="108">
        <f>OI76/$KX$4</f>
        <v>0</v>
      </c>
      <c r="ON76" s="98"/>
      <c r="OO76" s="105"/>
      <c r="OP76" s="100"/>
      <c r="OQ76" s="229"/>
      <c r="OR76" s="108">
        <f>OO76/$KX$4</f>
        <v>0</v>
      </c>
      <c r="OT76" s="98"/>
      <c r="OU76" s="105"/>
      <c r="OV76" s="100"/>
      <c r="OW76" s="229"/>
      <c r="OX76" s="108">
        <f>OU76/$KX$4</f>
        <v>0</v>
      </c>
      <c r="OZ76" s="98"/>
      <c r="PA76" s="105"/>
      <c r="PB76" s="100"/>
      <c r="PC76" s="229"/>
      <c r="PD76" s="108">
        <f>PA76/$KX$4</f>
        <v>0</v>
      </c>
      <c r="PF76" s="98"/>
      <c r="PG76" s="105"/>
      <c r="PH76" s="100"/>
      <c r="PI76" s="229"/>
      <c r="PJ76" s="108">
        <f>PG76/$KX$4</f>
        <v>0</v>
      </c>
      <c r="PL76" s="98"/>
      <c r="PM76" s="105"/>
      <c r="PN76" s="100"/>
      <c r="PO76" s="229"/>
      <c r="PP76" s="108">
        <f>PM76/$KX$4</f>
        <v>0</v>
      </c>
      <c r="PR76" s="98"/>
      <c r="PS76" s="105"/>
      <c r="PT76" s="100"/>
      <c r="PU76" s="229"/>
      <c r="PV76" s="108">
        <f>PS76/$KX$4</f>
        <v>0</v>
      </c>
      <c r="PX76" s="98"/>
      <c r="PY76" s="105"/>
      <c r="PZ76" s="100"/>
      <c r="QA76" s="229"/>
      <c r="QB76" s="108">
        <f>PY76/$KX$4</f>
        <v>0</v>
      </c>
      <c r="QD76" s="98"/>
      <c r="QE76" s="105"/>
      <c r="QF76" s="100"/>
      <c r="QG76" s="229"/>
      <c r="QH76" s="108">
        <f>QE76/$KX$4</f>
        <v>0</v>
      </c>
      <c r="QJ76" s="98"/>
      <c r="QK76" s="105"/>
      <c r="QL76" s="100"/>
      <c r="QM76" s="229"/>
      <c r="QN76" s="108">
        <f>QK76/$KX$4</f>
        <v>0</v>
      </c>
      <c r="QP76" s="98"/>
      <c r="QQ76" s="105"/>
      <c r="QR76" s="100"/>
      <c r="QS76" s="229"/>
      <c r="QT76" s="108">
        <f>QQ76/$KX$4</f>
        <v>0</v>
      </c>
      <c r="QV76" s="98"/>
      <c r="QW76" s="105"/>
      <c r="QX76" s="100"/>
      <c r="QY76" s="229"/>
      <c r="QZ76" s="108">
        <f>QW76/$KX$4</f>
        <v>0</v>
      </c>
      <c r="RB76" s="98"/>
      <c r="RC76" s="105"/>
      <c r="RD76" s="100"/>
      <c r="RE76" s="229"/>
      <c r="RF76" s="108">
        <f>RC76/$KX$4</f>
        <v>0</v>
      </c>
      <c r="RH76" s="98"/>
      <c r="RI76" s="105"/>
      <c r="RJ76" s="100"/>
      <c r="RK76" s="229"/>
      <c r="RL76" s="108">
        <f>RI76/$KX$4</f>
        <v>0</v>
      </c>
      <c r="RN76" s="98"/>
      <c r="RO76" s="105"/>
      <c r="RP76" s="100"/>
      <c r="RQ76" s="229"/>
      <c r="RR76" s="108">
        <f>RO76/$KX$4</f>
        <v>0</v>
      </c>
      <c r="RT76" s="98"/>
      <c r="RU76" s="105"/>
      <c r="RV76" s="100"/>
      <c r="RW76" s="229"/>
      <c r="RX76" s="108">
        <f>RU76/$KX$4</f>
        <v>0</v>
      </c>
      <c r="RZ76" s="98"/>
      <c r="SA76" s="105"/>
      <c r="SB76" s="100"/>
      <c r="SC76" s="229"/>
      <c r="SD76" s="108">
        <f>SA76/$KX$4</f>
        <v>0</v>
      </c>
      <c r="SF76" s="98"/>
      <c r="SG76" s="105"/>
      <c r="SH76" s="100"/>
      <c r="SI76" s="229"/>
      <c r="SJ76" s="108">
        <f>SG76/$KX$4</f>
        <v>0</v>
      </c>
      <c r="SL76" s="98"/>
      <c r="SM76" s="105"/>
      <c r="SN76" s="100"/>
      <c r="SO76" s="229"/>
      <c r="SP76" s="108">
        <f>SM76/$KX$4</f>
        <v>0</v>
      </c>
      <c r="SR76" s="98"/>
      <c r="SS76" s="105"/>
      <c r="ST76" s="100"/>
      <c r="SU76" s="229"/>
      <c r="SV76" s="108">
        <f>SS76/$KX$4</f>
        <v>0</v>
      </c>
      <c r="SX76" s="98"/>
      <c r="SY76" s="105"/>
      <c r="SZ76" s="100"/>
      <c r="TA76" s="229"/>
      <c r="TB76" s="108">
        <f>SY76/$KX$4</f>
        <v>0</v>
      </c>
      <c r="TD76" s="98"/>
      <c r="TE76" s="105"/>
      <c r="TF76" s="100"/>
      <c r="TG76" s="229"/>
      <c r="TH76" s="108">
        <f>TE76/$KX$4</f>
        <v>0</v>
      </c>
      <c r="TJ76" s="98"/>
      <c r="TK76" s="105"/>
      <c r="TL76" s="100"/>
      <c r="TM76" s="229"/>
      <c r="TN76" s="108">
        <f>TK76/$KX$4</f>
        <v>0</v>
      </c>
      <c r="TP76" s="98"/>
      <c r="TQ76" s="105"/>
      <c r="TR76" s="100"/>
      <c r="TS76" s="229"/>
      <c r="TT76" s="108">
        <f>TQ76/$KX$4</f>
        <v>0</v>
      </c>
      <c r="TV76" s="98"/>
      <c r="TW76" s="105"/>
      <c r="TX76" s="100"/>
      <c r="TY76" s="229"/>
      <c r="TZ76" s="108">
        <f>TW76/$KX$4</f>
        <v>0</v>
      </c>
      <c r="UB76" s="98"/>
      <c r="UC76" s="105"/>
      <c r="UD76" s="100"/>
      <c r="UE76" s="229"/>
      <c r="UF76" s="108">
        <f>UC76/$KX$4</f>
        <v>0</v>
      </c>
    </row>
    <row r="77" spans="1:552" x14ac:dyDescent="0.25">
      <c r="A77" s="76" t="s">
        <v>254</v>
      </c>
      <c r="B77" s="77" t="s">
        <v>6</v>
      </c>
      <c r="C77" s="258" t="s">
        <v>235</v>
      </c>
      <c r="D77" s="289"/>
      <c r="E77" s="88"/>
      <c r="F77" s="94"/>
      <c r="G77" s="91"/>
      <c r="H77" s="319">
        <f t="shared" ref="H77:H93" si="636">E77/$F$4</f>
        <v>0</v>
      </c>
      <c r="I77" s="80"/>
      <c r="J77" s="217"/>
      <c r="K77" s="218"/>
      <c r="L77" s="219"/>
      <c r="M77" s="218">
        <f t="shared" ref="M77:M93" si="637">J77/$K$4</f>
        <v>0</v>
      </c>
      <c r="N77" s="89"/>
      <c r="O77" s="88"/>
      <c r="P77" s="94"/>
      <c r="Q77" s="320">
        <f t="shared" ref="Q77:Q93" si="638">O77/$P$4</f>
        <v>0</v>
      </c>
      <c r="R77" s="321"/>
      <c r="S77" s="89"/>
      <c r="T77" s="88"/>
      <c r="U77" s="94"/>
      <c r="V77" s="97">
        <f t="shared" ref="V77:V93" si="639">T77/$U$4</f>
        <v>0</v>
      </c>
      <c r="W77" s="321"/>
      <c r="X77" s="89"/>
      <c r="Y77" s="88"/>
      <c r="Z77" s="94"/>
      <c r="AA77" s="93">
        <f t="shared" ref="AA77:AA93" si="640">Y77/$Z$4</f>
        <v>0</v>
      </c>
      <c r="AB77" s="321"/>
      <c r="AC77" s="89"/>
      <c r="AD77" s="88"/>
      <c r="AE77" s="88"/>
      <c r="AF77" s="93">
        <f t="shared" ref="AF77:AF93" si="641">AD77/$AE$4</f>
        <v>0</v>
      </c>
      <c r="AG77" s="321"/>
      <c r="AH77" s="90"/>
      <c r="AI77" s="88"/>
      <c r="AJ77" s="94"/>
      <c r="AK77" s="220">
        <f t="shared" ref="AK77:AK93" si="642">AI77/$AJ$4</f>
        <v>0</v>
      </c>
      <c r="AL77" s="321"/>
      <c r="AM77" s="89"/>
      <c r="AN77" s="88"/>
      <c r="AO77" s="94"/>
      <c r="AP77" s="264"/>
      <c r="AQ77" s="93">
        <f t="shared" ref="AQ77:AQ93" si="643">AN77/$AO$4</f>
        <v>0</v>
      </c>
      <c r="AR77" s="88"/>
      <c r="AS77" s="89"/>
      <c r="AT77" s="88"/>
      <c r="AU77" s="94"/>
      <c r="AV77" s="221"/>
      <c r="AW77" s="97">
        <f t="shared" ref="AW77:AW93" si="644">AT77/$AU$4</f>
        <v>0</v>
      </c>
      <c r="AX77" s="89"/>
      <c r="AY77" s="88"/>
      <c r="AZ77" s="94"/>
      <c r="BA77" s="94"/>
      <c r="BB77" s="220">
        <f t="shared" ref="BB77:BB93" si="645">AY77/$AZ$4</f>
        <v>0</v>
      </c>
      <c r="BC77" s="322"/>
      <c r="BD77" s="88"/>
      <c r="BE77" s="323"/>
      <c r="BF77" s="113"/>
      <c r="BG77" s="97">
        <f t="shared" ref="BG77:BG93" si="646">BD77/$BE$4</f>
        <v>0</v>
      </c>
      <c r="BH77" s="98"/>
      <c r="BI77" s="99"/>
      <c r="BJ77" s="100"/>
      <c r="BK77" s="100"/>
      <c r="BL77" s="223">
        <f t="shared" ref="BL77:BL93" si="647">BI77/$BJ$4</f>
        <v>0</v>
      </c>
      <c r="BM77" s="224"/>
      <c r="BN77" s="99"/>
      <c r="BO77" s="100"/>
      <c r="BP77" s="106"/>
      <c r="BQ77" s="104">
        <f t="shared" ref="BQ77:BQ93" si="648">BN77/$BO$4</f>
        <v>0</v>
      </c>
      <c r="BR77" s="98"/>
      <c r="BS77" s="99"/>
      <c r="BT77" s="100"/>
      <c r="BU77" s="106"/>
      <c r="BV77" s="104">
        <f t="shared" ref="BV77:BV93" si="649">BS77/$BT$4</f>
        <v>0</v>
      </c>
      <c r="BW77" s="98"/>
      <c r="BX77" s="99"/>
      <c r="BY77" s="100"/>
      <c r="BZ77" s="100"/>
      <c r="CA77" s="104">
        <f t="shared" ref="CA77:CA93" si="650">BX77/$BY$4</f>
        <v>0</v>
      </c>
      <c r="CB77" s="98"/>
      <c r="CC77" s="99"/>
      <c r="CD77" s="100"/>
      <c r="CE77" s="100"/>
      <c r="CF77" s="104">
        <f t="shared" ref="CF77:CF93" si="651">CC77/$CD$4</f>
        <v>0</v>
      </c>
      <c r="CG77" s="98"/>
      <c r="CH77" s="99"/>
      <c r="CI77" s="99"/>
      <c r="CJ77" s="106"/>
      <c r="CK77" s="105">
        <f t="shared" ref="CK77:CK93" si="652">CH77/$CI$4</f>
        <v>0</v>
      </c>
      <c r="CL77" s="98"/>
      <c r="CM77" s="105"/>
      <c r="CN77" s="105"/>
      <c r="CO77" s="106"/>
      <c r="CP77" s="104">
        <f t="shared" ref="CP77:CP93" si="653">CM77/$CN$4</f>
        <v>0</v>
      </c>
      <c r="CQ77" s="98"/>
      <c r="CR77" s="99"/>
      <c r="CS77" s="100"/>
      <c r="CT77" s="100"/>
      <c r="CU77" s="104">
        <f t="shared" ref="CU77:CU93" si="654">CR77/$CS$3</f>
        <v>0</v>
      </c>
      <c r="CW77" s="107"/>
      <c r="CZ77" s="104">
        <f t="shared" ref="CZ77:CZ93" si="655">CW77/$CX$4</f>
        <v>0</v>
      </c>
      <c r="DA77" s="105"/>
      <c r="DC77" s="107"/>
      <c r="DF77" s="104">
        <f t="shared" ref="DF77:DF93" si="656">DC77/$DD$4</f>
        <v>0</v>
      </c>
      <c r="DH77" s="107"/>
      <c r="DK77" s="104">
        <f t="shared" ref="DK77:DK93" si="657">DH77/$DI$4</f>
        <v>0</v>
      </c>
      <c r="DM77" s="107"/>
      <c r="DO77" s="228"/>
      <c r="DP77" s="104">
        <f t="shared" ref="DP77:DP93" si="658">DM77/$DN$4</f>
        <v>0</v>
      </c>
      <c r="DR77" s="107"/>
      <c r="DT77" s="228"/>
      <c r="DU77" s="104">
        <f t="shared" ref="DU77:DU93" si="659">DR77/$DN$4</f>
        <v>0</v>
      </c>
      <c r="DW77" s="107"/>
      <c r="DY77" s="228"/>
      <c r="DZ77" s="104">
        <f t="shared" ref="DZ77:DZ93" si="660">DW77/$DN$4</f>
        <v>0</v>
      </c>
      <c r="EB77" s="107"/>
      <c r="ED77" s="228"/>
      <c r="EE77" s="104">
        <f t="shared" ref="EE77:EE93" si="661">EB77/$DN$4</f>
        <v>0</v>
      </c>
      <c r="EG77" s="107"/>
      <c r="EI77" s="228"/>
      <c r="EJ77" s="104">
        <f t="shared" ref="EJ77:EJ93" si="662">EG77/$DN$4</f>
        <v>0</v>
      </c>
      <c r="EL77" s="107"/>
      <c r="EN77" s="228"/>
      <c r="EO77" s="104">
        <f t="shared" ref="EO77:EO93" si="663">EL77/$DN$4</f>
        <v>0</v>
      </c>
      <c r="EQ77" s="107"/>
      <c r="ES77" s="228"/>
      <c r="ET77" s="104">
        <f t="shared" ref="ET77:ET93" si="664">EQ77/$ER$4</f>
        <v>0</v>
      </c>
      <c r="EV77" s="98"/>
      <c r="EW77" s="105"/>
      <c r="EX77" s="100"/>
      <c r="EY77" s="229"/>
      <c r="EZ77" s="104">
        <f t="shared" ref="EZ77:EZ93" si="665">EW77/$EX$4</f>
        <v>0</v>
      </c>
      <c r="FB77" s="98"/>
      <c r="FC77" s="105"/>
      <c r="FD77" s="100"/>
      <c r="FE77" s="229"/>
      <c r="FF77" s="104">
        <f t="shared" ref="FF77:FF93" si="666">FC77/$FD$4</f>
        <v>0</v>
      </c>
      <c r="FH77" s="98"/>
      <c r="FI77" s="105"/>
      <c r="FJ77" s="100"/>
      <c r="FK77" s="229"/>
      <c r="FL77" s="104">
        <f t="shared" ref="FL77:FL93" si="667">FI77/$FJ$4</f>
        <v>0</v>
      </c>
      <c r="FN77" s="98"/>
      <c r="FO77" s="105"/>
      <c r="FP77" s="100"/>
      <c r="FQ77" s="229"/>
      <c r="FR77" s="104">
        <f t="shared" ref="FR77:FR92" si="668">FO77/$FP$4</f>
        <v>0</v>
      </c>
      <c r="FT77" s="98"/>
      <c r="FU77" s="105"/>
      <c r="FV77" s="100"/>
      <c r="FW77" s="229"/>
      <c r="FX77" s="104">
        <f t="shared" ref="FX77:FX93" si="669">FU77/$FV$4</f>
        <v>0</v>
      </c>
      <c r="FZ77" s="98"/>
      <c r="GA77" s="105"/>
      <c r="GB77" s="100"/>
      <c r="GC77" s="229"/>
      <c r="GD77" s="104">
        <f t="shared" ref="GD77:GD93" si="670">GA77/$GB$4</f>
        <v>0</v>
      </c>
      <c r="GF77" s="98"/>
      <c r="GG77" s="105"/>
      <c r="GH77" s="100"/>
      <c r="GI77" s="229"/>
      <c r="GJ77" s="104">
        <f t="shared" ref="GJ77:GJ93" si="671">GG77/$GH$4</f>
        <v>0</v>
      </c>
      <c r="GL77" s="98"/>
      <c r="GM77" s="105"/>
      <c r="GN77" s="100"/>
      <c r="GO77" s="229"/>
      <c r="GP77" s="104">
        <f t="shared" ref="GP77:GP93" si="672">GM77/$GN$4</f>
        <v>0</v>
      </c>
      <c r="GR77" s="98"/>
      <c r="GS77" s="105"/>
      <c r="GT77" s="100"/>
      <c r="GU77" s="229"/>
      <c r="GV77" s="104">
        <f t="shared" ref="GV77:GV93" si="673">GS77/$GT$4</f>
        <v>0</v>
      </c>
      <c r="GX77" s="98"/>
      <c r="GY77" s="105"/>
      <c r="GZ77" s="100"/>
      <c r="HA77" s="229"/>
      <c r="HB77" s="108">
        <f t="shared" ref="HB77:HB93" si="674">GY77/$GZ$4</f>
        <v>0</v>
      </c>
      <c r="HD77" s="98"/>
      <c r="HE77" s="105"/>
      <c r="HF77" s="100"/>
      <c r="HG77" s="229"/>
      <c r="HH77" s="108">
        <f t="shared" ref="HH77:HH93" si="675">HE77/$HF$4</f>
        <v>0</v>
      </c>
      <c r="HJ77" s="98"/>
      <c r="HK77" s="105"/>
      <c r="HL77" s="100"/>
      <c r="HM77" s="229"/>
      <c r="HN77" s="108">
        <f t="shared" ref="HN77:HN93" si="676">HK77/$HL$4</f>
        <v>0</v>
      </c>
      <c r="HP77" s="98"/>
      <c r="HQ77" s="105">
        <v>0</v>
      </c>
      <c r="HR77" s="100"/>
      <c r="HS77" s="229"/>
      <c r="HT77" s="108">
        <f t="shared" ref="HT77:HT93" si="677">HQ77/$HR$4</f>
        <v>0</v>
      </c>
      <c r="HV77" s="98" t="s">
        <v>35</v>
      </c>
      <c r="HW77" s="105">
        <v>210081667</v>
      </c>
      <c r="HX77" s="100">
        <v>1</v>
      </c>
      <c r="HY77" s="229">
        <v>0</v>
      </c>
      <c r="HZ77" s="108">
        <f t="shared" ref="HZ77:HZ93" si="678">HW77/$HX$4</f>
        <v>30624149.70845481</v>
      </c>
      <c r="IB77" s="98" t="s">
        <v>35</v>
      </c>
      <c r="IC77" s="105">
        <v>211348083</v>
      </c>
      <c r="ID77" s="100">
        <v>1</v>
      </c>
      <c r="IE77" s="229">
        <v>7</v>
      </c>
      <c r="IF77" s="108">
        <f t="shared" ref="IF77:IF93" si="679">IC77/$ID$4</f>
        <v>30808758.454810493</v>
      </c>
      <c r="IH77" s="98" t="s">
        <v>35</v>
      </c>
      <c r="II77" s="105">
        <v>320937777</v>
      </c>
      <c r="IJ77" s="100">
        <v>3</v>
      </c>
      <c r="IK77" s="229">
        <v>4.5599999999999996</v>
      </c>
      <c r="IL77" s="108">
        <f t="shared" ref="IL77:IL93" si="680">II77/$IJ$4</f>
        <v>46783932.507288627</v>
      </c>
      <c r="IN77" s="98" t="s">
        <v>35</v>
      </c>
      <c r="IO77" s="105">
        <v>321781134</v>
      </c>
      <c r="IP77" s="100">
        <v>3</v>
      </c>
      <c r="IQ77" s="229">
        <v>3.11</v>
      </c>
      <c r="IR77" s="108">
        <f t="shared" ref="IR77:IR93" si="681">IO77/$IP$4</f>
        <v>46906870.845481046</v>
      </c>
      <c r="IT77" s="98" t="s">
        <v>35</v>
      </c>
      <c r="IU77" s="105">
        <v>322447135</v>
      </c>
      <c r="IV77" s="100">
        <v>3</v>
      </c>
      <c r="IW77" s="229">
        <v>2.3199999999999998</v>
      </c>
      <c r="IX77" s="108">
        <f t="shared" ref="IX77:IX93" si="682">IU77/$IV$4</f>
        <v>47003955.539358601</v>
      </c>
      <c r="IZ77" s="98" t="s">
        <v>35</v>
      </c>
      <c r="JA77" s="105">
        <v>324309956</v>
      </c>
      <c r="JB77" s="100">
        <v>3</v>
      </c>
      <c r="JC77" s="229">
        <v>6.93</v>
      </c>
      <c r="JD77" s="108">
        <f>JA77/$JB$4</f>
        <v>47275503.790087461</v>
      </c>
      <c r="JF77" s="98" t="s">
        <v>35</v>
      </c>
      <c r="JG77" s="105">
        <v>325943667</v>
      </c>
      <c r="JH77" s="100">
        <v>3</v>
      </c>
      <c r="JI77" s="229">
        <v>5.94</v>
      </c>
      <c r="JJ77" s="108">
        <f t="shared" ref="JJ77:JJ93" si="683">JG77/$JH$4</f>
        <v>47513654.081632651</v>
      </c>
      <c r="JL77" s="98" t="s">
        <v>35</v>
      </c>
      <c r="JM77" s="105">
        <v>327441488</v>
      </c>
      <c r="JN77" s="100">
        <v>3</v>
      </c>
      <c r="JO77" s="229">
        <v>5.51</v>
      </c>
      <c r="JP77" s="108">
        <f t="shared" ref="JP77:JP93" si="684">JM77/$JN$4</f>
        <v>47731995.335276969</v>
      </c>
      <c r="JR77" s="98" t="s">
        <v>35</v>
      </c>
      <c r="JS77" s="105">
        <v>328450325</v>
      </c>
      <c r="JT77" s="100">
        <v>3</v>
      </c>
      <c r="JU77" s="229">
        <v>3.42</v>
      </c>
      <c r="JV77" s="108">
        <f t="shared" ref="JV77:JV93" si="685">JS77/$JT$4</f>
        <v>47879056.122448981</v>
      </c>
      <c r="JX77" s="98" t="s">
        <v>35</v>
      </c>
      <c r="JY77" s="105">
        <v>329129677</v>
      </c>
      <c r="JZ77" s="100">
        <v>3</v>
      </c>
      <c r="KA77" s="229">
        <v>2.35</v>
      </c>
      <c r="KB77" s="108">
        <f t="shared" ref="KB77:KB93" si="686">JY77/$JZ$4</f>
        <v>47978087.026239067</v>
      </c>
      <c r="KD77" s="98" t="s">
        <v>35</v>
      </c>
      <c r="KE77" s="105">
        <v>330132160</v>
      </c>
      <c r="KF77" s="100">
        <v>3</v>
      </c>
      <c r="KG77" s="229">
        <v>3.75</v>
      </c>
      <c r="KH77" s="108">
        <f t="shared" ref="KH77:KH93" si="687">KE77/$KF$4</f>
        <v>48124221.574344024</v>
      </c>
      <c r="KJ77" s="98" t="s">
        <v>35</v>
      </c>
      <c r="KK77" s="105">
        <v>333162128</v>
      </c>
      <c r="KL77" s="100">
        <v>3</v>
      </c>
      <c r="KM77" s="229">
        <v>10.66</v>
      </c>
      <c r="KN77" s="108">
        <f t="shared" ref="KN77:KN93" si="688">KK77/$KL$4</f>
        <v>48565907.871720113</v>
      </c>
      <c r="KP77" s="98" t="s">
        <v>35</v>
      </c>
      <c r="KQ77" s="105">
        <v>335536464</v>
      </c>
      <c r="KR77" s="100">
        <v>3</v>
      </c>
      <c r="KS77" s="229">
        <v>8.5500000000000007</v>
      </c>
      <c r="KT77" s="108">
        <f t="shared" ref="KT77:KT93" si="689">KQ77/$KR$4</f>
        <v>48912020.991253644</v>
      </c>
      <c r="KV77" s="98" t="s">
        <v>35</v>
      </c>
      <c r="KW77" s="105">
        <v>337622078</v>
      </c>
      <c r="KX77" s="100">
        <v>3</v>
      </c>
      <c r="KY77" s="229">
        <v>3.46</v>
      </c>
      <c r="KZ77" s="108">
        <f t="shared" ref="KZ77:KZ93" si="690">KW77/$KX$4</f>
        <v>49216046.35568513</v>
      </c>
      <c r="LB77" s="98" t="s">
        <v>35</v>
      </c>
      <c r="LC77" s="105">
        <v>338450994</v>
      </c>
      <c r="LD77" s="100">
        <v>3</v>
      </c>
      <c r="LE77" s="229">
        <v>2.79</v>
      </c>
      <c r="LF77" s="108">
        <f>LC77/$LD$4</f>
        <v>49336879.591836736</v>
      </c>
      <c r="LH77" s="98" t="s">
        <v>35</v>
      </c>
      <c r="LI77" s="105">
        <v>339133380</v>
      </c>
      <c r="LJ77" s="100">
        <v>3</v>
      </c>
      <c r="LK77" s="229">
        <v>-2.2799999999999998</v>
      </c>
      <c r="LL77" s="108">
        <f>LI77/$LJ$4</f>
        <v>49436352.7696793</v>
      </c>
      <c r="LN77" s="98" t="s">
        <v>35</v>
      </c>
      <c r="LO77" s="105">
        <v>341372874</v>
      </c>
      <c r="LP77" s="100">
        <v>3</v>
      </c>
      <c r="LQ77" s="229">
        <v>5.35</v>
      </c>
      <c r="LR77" s="108">
        <f>LO77/$LP$4</f>
        <v>49762809.620991252</v>
      </c>
      <c r="LT77" s="98" t="s">
        <v>35</v>
      </c>
      <c r="LU77" s="105">
        <v>342500025</v>
      </c>
      <c r="LV77" s="100">
        <v>3</v>
      </c>
      <c r="LW77" s="229">
        <v>3.96</v>
      </c>
      <c r="LX77" s="108">
        <f>LU77/$LV$4</f>
        <v>49927117.346938774</v>
      </c>
      <c r="LZ77" s="98" t="s">
        <v>35</v>
      </c>
      <c r="MA77" s="105">
        <v>343621054</v>
      </c>
      <c r="MB77" s="100">
        <v>3</v>
      </c>
      <c r="MC77" s="229">
        <v>3.84</v>
      </c>
      <c r="MD77" s="108">
        <f>MA77/$MB$4</f>
        <v>50090532.653061219</v>
      </c>
      <c r="MF77" s="98" t="s">
        <v>35</v>
      </c>
      <c r="MG77" s="105">
        <v>344374677</v>
      </c>
      <c r="MH77" s="100">
        <v>3</v>
      </c>
      <c r="MI77" s="229">
        <v>2.63</v>
      </c>
      <c r="MJ77" s="108">
        <f>MG77/$MH$4</f>
        <v>50200390.233236149</v>
      </c>
      <c r="ML77" s="98" t="s">
        <v>35</v>
      </c>
      <c r="MM77" s="105">
        <v>345210163</v>
      </c>
      <c r="MN77" s="100">
        <v>3</v>
      </c>
      <c r="MO77" s="229">
        <v>2.82</v>
      </c>
      <c r="MP77" s="108">
        <f>MM77/$MH$4</f>
        <v>50322181.195335276</v>
      </c>
      <c r="MR77" s="98" t="s">
        <v>35</v>
      </c>
      <c r="MS77" s="105">
        <v>346074080</v>
      </c>
      <c r="MT77" s="100">
        <v>3</v>
      </c>
      <c r="MU77" s="229">
        <v>2.91</v>
      </c>
      <c r="MV77" s="108">
        <f>MS77/MT4</f>
        <v>50448116.618075803</v>
      </c>
      <c r="MX77" s="98" t="s">
        <v>35</v>
      </c>
      <c r="MY77" s="105">
        <v>349241744</v>
      </c>
      <c r="MZ77" s="100">
        <v>3</v>
      </c>
      <c r="NA77" s="229">
        <v>10.98</v>
      </c>
      <c r="NB77" s="108">
        <f>MY77/MZ4</f>
        <v>50909875.218658887</v>
      </c>
      <c r="ND77" s="98" t="s">
        <v>35</v>
      </c>
      <c r="NE77" s="105">
        <v>349595527</v>
      </c>
      <c r="NF77" s="100">
        <v>3</v>
      </c>
      <c r="NG77" s="229">
        <v>1.1299999999999999</v>
      </c>
      <c r="NH77" s="108">
        <f>NE77/NF4</f>
        <v>50961447.084548101</v>
      </c>
      <c r="NJ77" s="98" t="s">
        <v>35</v>
      </c>
      <c r="NK77" s="105">
        <v>350969295</v>
      </c>
      <c r="NL77" s="100">
        <v>3</v>
      </c>
      <c r="NM77" s="229">
        <v>4.72</v>
      </c>
      <c r="NN77" s="108">
        <f>NK77/NL4</f>
        <v>51161704.810495622</v>
      </c>
      <c r="NP77" s="98" t="s">
        <v>35</v>
      </c>
      <c r="NQ77" s="105">
        <v>352119869</v>
      </c>
      <c r="NR77" s="100">
        <v>3</v>
      </c>
      <c r="NS77" s="229">
        <v>3.85</v>
      </c>
      <c r="NT77" s="108">
        <f>NQ77/NR4</f>
        <v>51329426.967930026</v>
      </c>
      <c r="NV77" s="98" t="s">
        <v>35</v>
      </c>
      <c r="NW77" s="105">
        <v>352570391</v>
      </c>
      <c r="NX77" s="100">
        <v>3</v>
      </c>
      <c r="NY77" s="229">
        <v>1.46</v>
      </c>
      <c r="NZ77" s="108">
        <f>NW77/NX4</f>
        <v>51395100.728862971</v>
      </c>
      <c r="OB77" s="98" t="s">
        <v>35</v>
      </c>
      <c r="OC77" s="105">
        <v>352871783</v>
      </c>
      <c r="OD77" s="100">
        <v>3</v>
      </c>
      <c r="OE77" s="229">
        <v>1.1000000000000001</v>
      </c>
      <c r="OF77" s="108">
        <f>OC77/OD4</f>
        <v>51439035.422740519</v>
      </c>
      <c r="OH77" s="98" t="s">
        <v>35</v>
      </c>
      <c r="OI77" s="105">
        <v>355874202</v>
      </c>
      <c r="OJ77" s="100">
        <v>3</v>
      </c>
      <c r="OK77" s="229">
        <v>9.9</v>
      </c>
      <c r="OL77" s="108">
        <f>OI77/OJ4</f>
        <v>51876705.830903791</v>
      </c>
      <c r="ON77" s="98" t="s">
        <v>35</v>
      </c>
      <c r="OO77" s="105">
        <v>357015268</v>
      </c>
      <c r="OP77" s="100">
        <v>3</v>
      </c>
      <c r="OQ77" s="229">
        <v>3.85</v>
      </c>
      <c r="OR77" s="108">
        <f>OO77/OP4</f>
        <v>52043041.982507288</v>
      </c>
      <c r="OT77" s="98" t="s">
        <v>35</v>
      </c>
      <c r="OU77" s="105">
        <v>361438869</v>
      </c>
      <c r="OV77" s="100">
        <v>3</v>
      </c>
      <c r="OW77" s="229">
        <v>14.79</v>
      </c>
      <c r="OX77" s="108">
        <f>OU77/OV4</f>
        <v>52687881.778425656</v>
      </c>
      <c r="OZ77" s="98" t="s">
        <v>35</v>
      </c>
      <c r="PA77" s="105">
        <v>363209532</v>
      </c>
      <c r="PB77" s="100">
        <v>3</v>
      </c>
      <c r="PC77" s="229">
        <v>5.88</v>
      </c>
      <c r="PD77" s="108">
        <f>PA77/PB4</f>
        <v>52945995.918367341</v>
      </c>
      <c r="PF77" s="98" t="s">
        <v>35</v>
      </c>
      <c r="PG77" s="105">
        <v>364105099</v>
      </c>
      <c r="PH77" s="100">
        <v>3</v>
      </c>
      <c r="PI77" s="229">
        <v>2.89</v>
      </c>
      <c r="PJ77" s="108">
        <f>PG77/PH4</f>
        <v>53076545.043731779</v>
      </c>
      <c r="PL77" s="98" t="s">
        <v>35</v>
      </c>
      <c r="PM77" s="105">
        <v>484806384</v>
      </c>
      <c r="PN77" s="100">
        <v>3</v>
      </c>
      <c r="PO77" s="229">
        <v>0.93</v>
      </c>
      <c r="PP77" s="108">
        <f>PM77/PN4</f>
        <v>70671484.548104957</v>
      </c>
      <c r="PR77" s="98" t="s">
        <v>35</v>
      </c>
      <c r="PS77" s="105">
        <v>484357302</v>
      </c>
      <c r="PT77" s="100">
        <v>3</v>
      </c>
      <c r="PU77" s="229">
        <v>-1.1100000000000001</v>
      </c>
      <c r="PV77" s="108">
        <f>PS77/PT4</f>
        <v>70606020.699708447</v>
      </c>
      <c r="PX77" s="98" t="s">
        <v>35</v>
      </c>
      <c r="PY77" s="105">
        <v>486463865</v>
      </c>
      <c r="PZ77" s="100">
        <v>3</v>
      </c>
      <c r="QA77" s="229">
        <v>5.15</v>
      </c>
      <c r="QB77" s="108">
        <f>PY77/PZ4</f>
        <v>70913099.854227409</v>
      </c>
      <c r="QD77" s="98" t="s">
        <v>35</v>
      </c>
      <c r="QE77" s="105">
        <v>487565575</v>
      </c>
      <c r="QF77" s="100">
        <v>3</v>
      </c>
      <c r="QG77" s="229">
        <v>2.72</v>
      </c>
      <c r="QH77" s="108">
        <f>QE77/QF4</f>
        <v>71073698.979591832</v>
      </c>
      <c r="QJ77" s="98" t="s">
        <v>35</v>
      </c>
      <c r="QK77" s="105">
        <v>488132045</v>
      </c>
      <c r="QL77" s="100">
        <v>3</v>
      </c>
      <c r="QM77" s="229">
        <v>1.32</v>
      </c>
      <c r="QN77" s="108">
        <f>QK77/QL4</f>
        <v>71156274.781341106</v>
      </c>
      <c r="QP77" s="98" t="s">
        <v>35</v>
      </c>
      <c r="QQ77" s="105">
        <v>489320849</v>
      </c>
      <c r="QR77" s="100">
        <v>3</v>
      </c>
      <c r="QS77" s="229">
        <v>2.85</v>
      </c>
      <c r="QT77" s="108">
        <f>QQ77/QR4</f>
        <v>71329569.825072885</v>
      </c>
      <c r="QV77" s="98" t="s">
        <v>35</v>
      </c>
      <c r="QW77" s="105">
        <v>490354376</v>
      </c>
      <c r="QX77" s="100">
        <v>3</v>
      </c>
      <c r="QY77" s="229">
        <v>2.89</v>
      </c>
      <c r="QZ77" s="108">
        <f>QW77/QX4</f>
        <v>71480229.737609327</v>
      </c>
      <c r="RB77" s="98" t="s">
        <v>35</v>
      </c>
      <c r="RC77" s="105">
        <v>490760332</v>
      </c>
      <c r="RD77" s="100">
        <v>3</v>
      </c>
      <c r="RE77" s="229">
        <v>0.92</v>
      </c>
      <c r="RF77" s="108">
        <f>RC77/RD4</f>
        <v>71539406.997084543</v>
      </c>
      <c r="RH77" s="98" t="s">
        <v>35</v>
      </c>
      <c r="RI77" s="105">
        <v>491472868</v>
      </c>
      <c r="RJ77" s="100">
        <v>3</v>
      </c>
      <c r="RK77" s="229">
        <v>1.74</v>
      </c>
      <c r="RL77" s="108">
        <f>RI77/RJ4</f>
        <v>71643275.218658894</v>
      </c>
      <c r="RN77" s="98" t="s">
        <v>35</v>
      </c>
      <c r="RO77" s="105">
        <v>491864408</v>
      </c>
      <c r="RP77" s="100">
        <v>3</v>
      </c>
      <c r="RQ77" s="229">
        <v>0.89</v>
      </c>
      <c r="RR77" s="108">
        <f>RO77/RP4</f>
        <v>71700351.020408154</v>
      </c>
      <c r="RT77" s="98" t="s">
        <v>35</v>
      </c>
      <c r="RU77" s="105">
        <v>492520641</v>
      </c>
      <c r="RV77" s="100">
        <v>3</v>
      </c>
      <c r="RW77" s="229">
        <v>1.6</v>
      </c>
      <c r="RX77" s="108">
        <f>RU77/RV4</f>
        <v>71796011.807580173</v>
      </c>
      <c r="RZ77" s="98" t="s">
        <v>35</v>
      </c>
      <c r="SA77" s="105">
        <v>492566923</v>
      </c>
      <c r="SB77" s="100">
        <v>3</v>
      </c>
      <c r="SC77" s="229">
        <v>-0.01</v>
      </c>
      <c r="SD77" s="108">
        <f>SA77/SB4</f>
        <v>71802758.454810485</v>
      </c>
      <c r="SF77" s="98" t="s">
        <v>35</v>
      </c>
      <c r="SG77" s="105">
        <v>493265949</v>
      </c>
      <c r="SH77" s="100">
        <v>3</v>
      </c>
      <c r="SI77" s="229">
        <v>1.74</v>
      </c>
      <c r="SJ77" s="108">
        <f>SG77/SH4</f>
        <v>71904657.28862974</v>
      </c>
      <c r="SL77" s="98" t="s">
        <v>35</v>
      </c>
      <c r="SM77" s="105">
        <v>493624928</v>
      </c>
      <c r="SN77" s="100">
        <v>3</v>
      </c>
      <c r="SO77" s="229">
        <v>0.87</v>
      </c>
      <c r="SP77" s="108">
        <f>SM77/SN4</f>
        <v>71956986.588921279</v>
      </c>
      <c r="SR77" s="98" t="s">
        <v>35</v>
      </c>
      <c r="SS77" s="105">
        <v>492269642</v>
      </c>
      <c r="ST77" s="100">
        <v>3</v>
      </c>
      <c r="SU77" s="229">
        <v>1.45</v>
      </c>
      <c r="SV77" s="108">
        <f>SS77/ST4</f>
        <v>71759423.032069966</v>
      </c>
      <c r="SX77" s="98" t="s">
        <v>35</v>
      </c>
      <c r="SY77" s="105">
        <v>495083966</v>
      </c>
      <c r="SZ77" s="100">
        <v>3</v>
      </c>
      <c r="TA77" s="229">
        <v>2.08</v>
      </c>
      <c r="TB77" s="108">
        <f>SY77/SZ4</f>
        <v>72169674.344023317</v>
      </c>
      <c r="TD77" s="98" t="s">
        <v>35</v>
      </c>
      <c r="TE77" s="105">
        <v>499280511</v>
      </c>
      <c r="TF77" s="100">
        <v>3</v>
      </c>
      <c r="TG77" s="229">
        <v>10.11</v>
      </c>
      <c r="TH77" s="108">
        <f>TE77/TF4</f>
        <v>72781415.597667634</v>
      </c>
      <c r="TJ77" s="98" t="s">
        <v>35</v>
      </c>
      <c r="TK77" s="105">
        <v>497707862.81</v>
      </c>
      <c r="TL77" s="100">
        <v>3</v>
      </c>
      <c r="TM77" s="229">
        <v>-3.88</v>
      </c>
      <c r="TN77" s="108">
        <f>TK77/TL4</f>
        <v>72552166.590379</v>
      </c>
      <c r="TP77" s="98" t="s">
        <v>35</v>
      </c>
      <c r="TQ77" s="105">
        <v>500764198.04000002</v>
      </c>
      <c r="TR77" s="100">
        <v>3</v>
      </c>
      <c r="TS77" s="229">
        <v>-0.38</v>
      </c>
      <c r="TT77" s="108">
        <f>TQ77/TR4</f>
        <v>72997696.507288635</v>
      </c>
      <c r="TV77" s="98" t="s">
        <v>35</v>
      </c>
      <c r="TW77" s="105">
        <v>501598378.49000001</v>
      </c>
      <c r="TX77" s="100">
        <v>3</v>
      </c>
      <c r="TY77" s="229">
        <v>1.94</v>
      </c>
      <c r="TZ77" s="108">
        <f>TW77/TX4</f>
        <v>73119297.155976668</v>
      </c>
      <c r="UB77" s="98" t="s">
        <v>35</v>
      </c>
      <c r="UC77" s="105">
        <v>508492377.67000002</v>
      </c>
      <c r="UD77" s="100">
        <v>3</v>
      </c>
      <c r="UE77" s="229">
        <v>16.489999999999998</v>
      </c>
      <c r="UF77" s="108">
        <f>UC77/UD4</f>
        <v>74124253.304664716</v>
      </c>
    </row>
    <row r="78" spans="1:552" x14ac:dyDescent="0.25">
      <c r="A78" s="76" t="s">
        <v>254</v>
      </c>
      <c r="B78" s="77" t="s">
        <v>160</v>
      </c>
      <c r="C78" s="258" t="s">
        <v>161</v>
      </c>
      <c r="D78" s="289" t="s">
        <v>37</v>
      </c>
      <c r="E78" s="88">
        <v>17528425.07</v>
      </c>
      <c r="F78" s="94">
        <v>3</v>
      </c>
      <c r="G78" s="91">
        <v>-19.18</v>
      </c>
      <c r="H78" s="319">
        <f t="shared" si="636"/>
        <v>2514838.6040172167</v>
      </c>
      <c r="I78" s="80"/>
      <c r="J78" s="217"/>
      <c r="K78" s="218"/>
      <c r="L78" s="219"/>
      <c r="M78" s="218">
        <f t="shared" si="637"/>
        <v>0</v>
      </c>
      <c r="N78" s="89"/>
      <c r="O78" s="88"/>
      <c r="P78" s="94"/>
      <c r="Q78" s="320">
        <f t="shared" si="638"/>
        <v>0</v>
      </c>
      <c r="R78" s="321"/>
      <c r="S78" s="89"/>
      <c r="T78" s="88"/>
      <c r="U78" s="94"/>
      <c r="V78" s="97">
        <f t="shared" si="639"/>
        <v>0</v>
      </c>
      <c r="W78" s="321"/>
      <c r="X78" s="89"/>
      <c r="Y78" s="88"/>
      <c r="Z78" s="94"/>
      <c r="AA78" s="93">
        <f t="shared" si="640"/>
        <v>0</v>
      </c>
      <c r="AB78" s="321"/>
      <c r="AC78" s="89"/>
      <c r="AD78" s="88"/>
      <c r="AE78" s="88"/>
      <c r="AF78" s="93">
        <f t="shared" si="641"/>
        <v>0</v>
      </c>
      <c r="AG78" s="321"/>
      <c r="AH78" s="90"/>
      <c r="AI78" s="88"/>
      <c r="AJ78" s="94"/>
      <c r="AK78" s="220">
        <f t="shared" si="642"/>
        <v>0</v>
      </c>
      <c r="AL78" s="321"/>
      <c r="AM78" s="89"/>
      <c r="AN78" s="88"/>
      <c r="AO78" s="94"/>
      <c r="AP78" s="264"/>
      <c r="AQ78" s="93">
        <f t="shared" si="643"/>
        <v>0</v>
      </c>
      <c r="AR78" s="88"/>
      <c r="AS78" s="89"/>
      <c r="AT78" s="88"/>
      <c r="AU78" s="94"/>
      <c r="AV78" s="221"/>
      <c r="AW78" s="97">
        <f t="shared" si="644"/>
        <v>0</v>
      </c>
      <c r="AX78" s="89"/>
      <c r="AY78" s="88"/>
      <c r="AZ78" s="94"/>
      <c r="BA78" s="94"/>
      <c r="BB78" s="220">
        <f t="shared" si="645"/>
        <v>0</v>
      </c>
      <c r="BC78" s="322"/>
      <c r="BD78" s="88"/>
      <c r="BE78" s="323"/>
      <c r="BF78" s="113"/>
      <c r="BG78" s="97">
        <f t="shared" si="646"/>
        <v>0</v>
      </c>
      <c r="BH78" s="98"/>
      <c r="BI78" s="99"/>
      <c r="BJ78" s="100"/>
      <c r="BK78" s="100"/>
      <c r="BL78" s="223">
        <f t="shared" si="647"/>
        <v>0</v>
      </c>
      <c r="BM78" s="224"/>
      <c r="BN78" s="99"/>
      <c r="BO78" s="100"/>
      <c r="BP78" s="106"/>
      <c r="BQ78" s="104">
        <f t="shared" si="648"/>
        <v>0</v>
      </c>
      <c r="BR78" s="98"/>
      <c r="BS78" s="99"/>
      <c r="BT78" s="100"/>
      <c r="BU78" s="106"/>
      <c r="BV78" s="104">
        <f t="shared" si="649"/>
        <v>0</v>
      </c>
      <c r="BW78" s="98"/>
      <c r="BX78" s="99"/>
      <c r="BY78" s="100"/>
      <c r="BZ78" s="100"/>
      <c r="CA78" s="104">
        <f t="shared" si="650"/>
        <v>0</v>
      </c>
      <c r="CB78" s="98"/>
      <c r="CC78" s="99"/>
      <c r="CD78" s="100"/>
      <c r="CE78" s="100"/>
      <c r="CF78" s="104">
        <f t="shared" si="651"/>
        <v>0</v>
      </c>
      <c r="CG78" s="98"/>
      <c r="CH78" s="99"/>
      <c r="CI78" s="99"/>
      <c r="CJ78" s="106"/>
      <c r="CK78" s="105">
        <f t="shared" si="652"/>
        <v>0</v>
      </c>
      <c r="CL78" s="98"/>
      <c r="CM78" s="105"/>
      <c r="CN78" s="105"/>
      <c r="CO78" s="106"/>
      <c r="CP78" s="104">
        <f t="shared" si="653"/>
        <v>0</v>
      </c>
      <c r="CQ78" s="98"/>
      <c r="CR78" s="99"/>
      <c r="CS78" s="100"/>
      <c r="CT78" s="100"/>
      <c r="CU78" s="104">
        <f t="shared" si="654"/>
        <v>0</v>
      </c>
      <c r="CW78" s="107"/>
      <c r="CZ78" s="104">
        <f t="shared" si="655"/>
        <v>0</v>
      </c>
      <c r="DA78" s="105"/>
      <c r="DC78" s="107"/>
      <c r="DF78" s="104">
        <f t="shared" si="656"/>
        <v>0</v>
      </c>
      <c r="DH78" s="107"/>
      <c r="DK78" s="104">
        <f t="shared" si="657"/>
        <v>0</v>
      </c>
      <c r="DM78" s="107"/>
      <c r="DO78" s="228"/>
      <c r="DP78" s="104">
        <f t="shared" si="658"/>
        <v>0</v>
      </c>
      <c r="DR78" s="107"/>
      <c r="DT78" s="228"/>
      <c r="DU78" s="104">
        <f t="shared" si="659"/>
        <v>0</v>
      </c>
      <c r="DW78" s="107"/>
      <c r="DY78" s="228"/>
      <c r="DZ78" s="104">
        <f t="shared" si="660"/>
        <v>0</v>
      </c>
      <c r="EB78" s="107"/>
      <c r="ED78" s="228"/>
      <c r="EE78" s="104">
        <f t="shared" si="661"/>
        <v>0</v>
      </c>
      <c r="EG78" s="107"/>
      <c r="EI78" s="228"/>
      <c r="EJ78" s="104">
        <f t="shared" si="662"/>
        <v>0</v>
      </c>
      <c r="EL78" s="107"/>
      <c r="EN78" s="228"/>
      <c r="EO78" s="104">
        <f t="shared" si="663"/>
        <v>0</v>
      </c>
      <c r="EP78" s="1" t="s">
        <v>33</v>
      </c>
      <c r="EQ78" s="8">
        <v>15006868</v>
      </c>
      <c r="ER78" s="1">
        <v>4</v>
      </c>
      <c r="ES78" s="228"/>
      <c r="ET78" s="104">
        <f t="shared" si="664"/>
        <v>2187590.0874635568</v>
      </c>
      <c r="EV78" s="98" t="s">
        <v>175</v>
      </c>
      <c r="EW78" s="225">
        <v>14616949</v>
      </c>
      <c r="EX78" s="100">
        <v>4</v>
      </c>
      <c r="EY78" s="229">
        <v>-19.02</v>
      </c>
      <c r="EZ78" s="104">
        <f t="shared" si="665"/>
        <v>2130750.5830903789</v>
      </c>
      <c r="FB78" s="98" t="s">
        <v>175</v>
      </c>
      <c r="FC78" s="225">
        <v>15014271</v>
      </c>
      <c r="FD78" s="100">
        <v>4</v>
      </c>
      <c r="FE78" s="229">
        <v>-1.6</v>
      </c>
      <c r="FF78" s="104">
        <f t="shared" si="666"/>
        <v>2188669.2419825071</v>
      </c>
      <c r="FH78" s="98" t="s">
        <v>175</v>
      </c>
      <c r="FI78" s="225">
        <v>15015332</v>
      </c>
      <c r="FJ78" s="100">
        <v>4</v>
      </c>
      <c r="FK78" s="229">
        <v>-1.6</v>
      </c>
      <c r="FL78" s="104">
        <f t="shared" si="667"/>
        <v>2188823.9067055392</v>
      </c>
      <c r="FN78" s="98" t="s">
        <v>175</v>
      </c>
      <c r="FO78" s="105">
        <v>15009515</v>
      </c>
      <c r="FP78" s="100">
        <v>4</v>
      </c>
      <c r="FQ78" s="229">
        <v>-0.46</v>
      </c>
      <c r="FR78" s="104">
        <f t="shared" si="668"/>
        <v>2187975.9475218658</v>
      </c>
      <c r="FT78" s="98" t="s">
        <v>175</v>
      </c>
      <c r="FU78" s="105">
        <v>15030629</v>
      </c>
      <c r="FV78" s="100">
        <v>4</v>
      </c>
      <c r="FW78" s="229">
        <v>2.4500000000000002</v>
      </c>
      <c r="FX78" s="104">
        <f t="shared" si="669"/>
        <v>2191053.7900874633</v>
      </c>
      <c r="FZ78" s="98" t="s">
        <v>175</v>
      </c>
      <c r="GA78" s="105">
        <v>15000163</v>
      </c>
      <c r="GB78" s="100">
        <v>4</v>
      </c>
      <c r="GC78" s="229">
        <v>-2.4300000000000002</v>
      </c>
      <c r="GD78" s="104">
        <f t="shared" si="670"/>
        <v>2186612.6822157432</v>
      </c>
      <c r="GF78" s="98" t="s">
        <v>175</v>
      </c>
      <c r="GG78" s="105">
        <v>15000000</v>
      </c>
      <c r="GH78" s="100">
        <v>4</v>
      </c>
      <c r="GI78" s="229">
        <v>-0.01</v>
      </c>
      <c r="GJ78" s="104">
        <f t="shared" si="671"/>
        <v>2186588.9212827985</v>
      </c>
      <c r="GL78" s="98" t="s">
        <v>175</v>
      </c>
      <c r="GM78" s="105">
        <v>15029383</v>
      </c>
      <c r="GN78" s="100">
        <v>4</v>
      </c>
      <c r="GO78" s="229">
        <v>2.35</v>
      </c>
      <c r="GP78" s="104">
        <f t="shared" si="672"/>
        <v>2190872.157434402</v>
      </c>
      <c r="GR78" s="98" t="s">
        <v>175</v>
      </c>
      <c r="GS78" s="105">
        <v>15034593</v>
      </c>
      <c r="GT78" s="100">
        <v>4</v>
      </c>
      <c r="GU78" s="229">
        <v>0.42</v>
      </c>
      <c r="GV78" s="104">
        <f t="shared" si="673"/>
        <v>2191631.6326530613</v>
      </c>
      <c r="GX78" s="98" t="s">
        <v>175</v>
      </c>
      <c r="GY78" s="105">
        <v>15010106</v>
      </c>
      <c r="GZ78" s="100">
        <v>4</v>
      </c>
      <c r="HA78" s="229">
        <v>-1.9</v>
      </c>
      <c r="HB78" s="108">
        <f t="shared" si="674"/>
        <v>2188062.0991253643</v>
      </c>
      <c r="HD78" s="98" t="s">
        <v>175</v>
      </c>
      <c r="HE78" s="105">
        <v>15000000</v>
      </c>
      <c r="HF78" s="100">
        <v>3</v>
      </c>
      <c r="HG78" s="229">
        <v>-0.81</v>
      </c>
      <c r="HH78" s="108">
        <f t="shared" si="675"/>
        <v>2186588.9212827985</v>
      </c>
      <c r="HJ78" s="98" t="s">
        <v>175</v>
      </c>
      <c r="HK78" s="105">
        <v>15009303</v>
      </c>
      <c r="HL78" s="100">
        <v>3</v>
      </c>
      <c r="HM78" s="229">
        <v>0.74</v>
      </c>
      <c r="HN78" s="108">
        <f t="shared" si="676"/>
        <v>2187945.0437317784</v>
      </c>
      <c r="HP78" s="98" t="s">
        <v>175</v>
      </c>
      <c r="HQ78" s="105">
        <v>15005574</v>
      </c>
      <c r="HR78" s="100">
        <v>3</v>
      </c>
      <c r="HS78" s="229">
        <v>-0.3</v>
      </c>
      <c r="HT78" s="108">
        <f t="shared" si="677"/>
        <v>2187401.4577259473</v>
      </c>
      <c r="HV78" s="98" t="s">
        <v>175</v>
      </c>
      <c r="HW78" s="105">
        <v>15000000</v>
      </c>
      <c r="HX78" s="100">
        <v>3</v>
      </c>
      <c r="HY78" s="229">
        <v>-0.45</v>
      </c>
      <c r="HZ78" s="108">
        <f t="shared" si="678"/>
        <v>2186588.9212827985</v>
      </c>
      <c r="IB78" s="98" t="s">
        <v>175</v>
      </c>
      <c r="IC78" s="105">
        <v>15008186</v>
      </c>
      <c r="ID78" s="100">
        <v>3</v>
      </c>
      <c r="IE78" s="229">
        <v>0.65</v>
      </c>
      <c r="IF78" s="108">
        <f t="shared" si="679"/>
        <v>2187782.2157434402</v>
      </c>
      <c r="IH78" s="98" t="s">
        <v>175</v>
      </c>
      <c r="II78" s="105">
        <v>15000000</v>
      </c>
      <c r="IJ78" s="100">
        <v>3</v>
      </c>
      <c r="IK78" s="229">
        <v>-0.65</v>
      </c>
      <c r="IL78" s="108">
        <f t="shared" si="680"/>
        <v>2186588.9212827985</v>
      </c>
      <c r="IN78" s="98" t="s">
        <v>175</v>
      </c>
      <c r="IO78" s="105">
        <v>15011051</v>
      </c>
      <c r="IP78" s="100">
        <v>3</v>
      </c>
      <c r="IQ78" s="229">
        <v>-0.45</v>
      </c>
      <c r="IR78" s="108">
        <f t="shared" si="681"/>
        <v>2188199.854227405</v>
      </c>
      <c r="IT78" s="98" t="s">
        <v>175</v>
      </c>
      <c r="IU78" s="105">
        <v>15007387</v>
      </c>
      <c r="IV78" s="100">
        <v>3</v>
      </c>
      <c r="IW78" s="229">
        <v>-0.82</v>
      </c>
      <c r="IX78" s="108">
        <f t="shared" si="682"/>
        <v>2187665.7434402332</v>
      </c>
      <c r="IZ78" s="98" t="s">
        <v>175</v>
      </c>
      <c r="JA78" s="105">
        <v>15000000</v>
      </c>
      <c r="JB78" s="100">
        <v>3</v>
      </c>
      <c r="JC78" s="229">
        <v>-0.59</v>
      </c>
      <c r="JD78" s="108">
        <f t="shared" ref="JD78:JD93" si="691">JA78/$JB$4</f>
        <v>2186588.9212827985</v>
      </c>
      <c r="JF78" s="98" t="s">
        <v>175</v>
      </c>
      <c r="JG78" s="105">
        <v>15012544</v>
      </c>
      <c r="JH78" s="100">
        <v>3</v>
      </c>
      <c r="JI78" s="229">
        <v>1</v>
      </c>
      <c r="JJ78" s="108">
        <f t="shared" si="683"/>
        <v>2188417.4927113703</v>
      </c>
      <c r="JL78" s="98" t="s">
        <v>175</v>
      </c>
      <c r="JM78" s="105">
        <v>15016312</v>
      </c>
      <c r="JN78" s="100">
        <v>3</v>
      </c>
      <c r="JO78" s="229">
        <v>0.3</v>
      </c>
      <c r="JP78" s="108">
        <f t="shared" si="684"/>
        <v>2188966.7638483965</v>
      </c>
      <c r="JR78" s="98" t="s">
        <v>175</v>
      </c>
      <c r="JS78" s="105">
        <v>15000000</v>
      </c>
      <c r="JT78" s="100">
        <v>3</v>
      </c>
      <c r="JU78" s="229">
        <v>0</v>
      </c>
      <c r="JV78" s="108">
        <f t="shared" si="685"/>
        <v>2186588.9212827985</v>
      </c>
      <c r="JX78" s="98" t="s">
        <v>37</v>
      </c>
      <c r="JY78" s="105">
        <v>15000000</v>
      </c>
      <c r="JZ78" s="100">
        <v>3</v>
      </c>
      <c r="KA78" s="229">
        <v>0</v>
      </c>
      <c r="KB78" s="108">
        <f t="shared" si="686"/>
        <v>2186588.9212827985</v>
      </c>
      <c r="KD78" s="98" t="s">
        <v>37</v>
      </c>
      <c r="KE78" s="105">
        <v>15000000</v>
      </c>
      <c r="KF78" s="100">
        <v>3</v>
      </c>
      <c r="KG78" s="229">
        <v>0</v>
      </c>
      <c r="KH78" s="108">
        <f t="shared" si="687"/>
        <v>2186588.9212827985</v>
      </c>
      <c r="KJ78" s="98" t="s">
        <v>37</v>
      </c>
      <c r="KK78" s="105">
        <v>15021686</v>
      </c>
      <c r="KL78" s="100">
        <v>3</v>
      </c>
      <c r="KM78" s="229">
        <v>0.27</v>
      </c>
      <c r="KN78" s="108">
        <f t="shared" si="688"/>
        <v>2189750.1457725945</v>
      </c>
      <c r="KP78" s="98" t="s">
        <v>37</v>
      </c>
      <c r="KQ78" s="105">
        <v>15086406</v>
      </c>
      <c r="KR78" s="100">
        <v>3</v>
      </c>
      <c r="KS78" s="229">
        <v>5.17</v>
      </c>
      <c r="KT78" s="108">
        <f t="shared" si="689"/>
        <v>2199184.5481049563</v>
      </c>
      <c r="KV78" s="98" t="s">
        <v>37</v>
      </c>
      <c r="KW78" s="105">
        <v>15335628</v>
      </c>
      <c r="KX78" s="100">
        <v>3</v>
      </c>
      <c r="KY78" s="229">
        <v>19.3</v>
      </c>
      <c r="KZ78" s="108">
        <f t="shared" si="690"/>
        <v>2235514.2857142854</v>
      </c>
      <c r="LB78" s="98" t="s">
        <v>37</v>
      </c>
      <c r="LC78" s="105">
        <v>15461159</v>
      </c>
      <c r="LD78" s="100">
        <v>3</v>
      </c>
      <c r="LE78" s="229">
        <v>11.71</v>
      </c>
      <c r="LF78" s="108">
        <f t="shared" ref="LF78:LF93" si="692">LC78/$LD$4</f>
        <v>2253813.2653061221</v>
      </c>
      <c r="LH78" s="98" t="s">
        <v>37</v>
      </c>
      <c r="LI78" s="105">
        <v>15596510</v>
      </c>
      <c r="LJ78" s="100">
        <v>3</v>
      </c>
      <c r="LK78" s="229">
        <v>10.53</v>
      </c>
      <c r="LL78" s="108">
        <f>LI78/$LJ$4</f>
        <v>2273543.7317784256</v>
      </c>
      <c r="LN78" s="98" t="s">
        <v>37</v>
      </c>
      <c r="LO78" s="105">
        <v>15743564</v>
      </c>
      <c r="LP78" s="100">
        <v>3</v>
      </c>
      <c r="LQ78" s="229">
        <v>9.51</v>
      </c>
      <c r="LR78" s="108">
        <f>LO78/$LP$4</f>
        <v>2294980.1749271136</v>
      </c>
      <c r="LT78" s="98" t="s">
        <v>37</v>
      </c>
      <c r="LU78" s="105">
        <v>15961165</v>
      </c>
      <c r="LV78" s="100">
        <v>3</v>
      </c>
      <c r="LW78" s="229">
        <v>16.59</v>
      </c>
      <c r="LX78" s="108">
        <f t="shared" ref="LX78:LX94" si="693">LU78/$LV$4</f>
        <v>2326700.4373177839</v>
      </c>
      <c r="LZ78" s="98" t="s">
        <v>37</v>
      </c>
      <c r="MA78" s="105">
        <v>16142643</v>
      </c>
      <c r="MB78" s="100">
        <v>3</v>
      </c>
      <c r="MC78" s="229">
        <v>13.08</v>
      </c>
      <c r="MD78" s="108">
        <f t="shared" ref="MD78:MD95" si="694">MA78/$MB$4</f>
        <v>2353154.9562682216</v>
      </c>
      <c r="MF78" s="98" t="s">
        <v>37</v>
      </c>
      <c r="MG78" s="105">
        <v>16362927</v>
      </c>
      <c r="MH78" s="100">
        <v>3</v>
      </c>
      <c r="MI78" s="229">
        <v>16.38</v>
      </c>
      <c r="MJ78" s="108">
        <f t="shared" ref="MJ78:MJ82" si="695">MG78/$MH$4</f>
        <v>2385266.3265306121</v>
      </c>
      <c r="ML78" s="98" t="s">
        <v>37</v>
      </c>
      <c r="MM78" s="105">
        <v>16609850</v>
      </c>
      <c r="MN78" s="100">
        <v>3</v>
      </c>
      <c r="MO78" s="229">
        <v>17.440000000000001</v>
      </c>
      <c r="MP78" s="108">
        <f t="shared" ref="MP78:MP82" si="696">MM78/$MH$4</f>
        <v>2421260.9329446065</v>
      </c>
      <c r="MR78" s="98" t="s">
        <v>37</v>
      </c>
      <c r="MS78" s="105">
        <v>16864208</v>
      </c>
      <c r="MT78" s="100">
        <v>3</v>
      </c>
      <c r="MU78" s="229">
        <v>17.82</v>
      </c>
      <c r="MV78" s="108">
        <f>MS78/MT4</f>
        <v>2458339.3586005829</v>
      </c>
      <c r="MX78" s="98" t="s">
        <v>37</v>
      </c>
      <c r="MY78" s="105">
        <v>17112576</v>
      </c>
      <c r="MZ78" s="100">
        <v>3</v>
      </c>
      <c r="NA78" s="229">
        <v>17.670000000000002</v>
      </c>
      <c r="NB78" s="108">
        <f>MY78/MZ4</f>
        <v>2494544.606413994</v>
      </c>
      <c r="ND78" s="98" t="s">
        <v>37</v>
      </c>
      <c r="NE78" s="105">
        <v>17316094</v>
      </c>
      <c r="NF78" s="100">
        <v>3</v>
      </c>
      <c r="NG78" s="229">
        <v>13.66</v>
      </c>
      <c r="NH78" s="108">
        <f>NE78/NF4</f>
        <v>2524211.9533527694</v>
      </c>
      <c r="NJ78" s="98" t="s">
        <v>37</v>
      </c>
      <c r="NK78" s="105">
        <v>17354032</v>
      </c>
      <c r="NL78" s="100">
        <v>3</v>
      </c>
      <c r="NM78" s="229">
        <v>2.63</v>
      </c>
      <c r="NN78" s="108">
        <f>NK78/NL4</f>
        <v>2529742.2740524779</v>
      </c>
      <c r="NP78" s="98" t="s">
        <v>37</v>
      </c>
      <c r="NQ78" s="105">
        <v>17400622</v>
      </c>
      <c r="NR78" s="100">
        <v>3</v>
      </c>
      <c r="NS78" s="229">
        <v>3.09</v>
      </c>
      <c r="NT78" s="108">
        <f>NQ78/NR4</f>
        <v>2536533.8192419824</v>
      </c>
      <c r="NV78" s="98" t="s">
        <v>37</v>
      </c>
      <c r="NW78" s="105">
        <v>17075412</v>
      </c>
      <c r="NX78" s="100">
        <v>3</v>
      </c>
      <c r="NY78" s="229">
        <v>-22.52</v>
      </c>
      <c r="NZ78" s="108">
        <f>NW78/NX4</f>
        <v>2489127.1137026236</v>
      </c>
      <c r="OB78" s="98" t="s">
        <v>37</v>
      </c>
      <c r="OC78" s="105">
        <v>17260391</v>
      </c>
      <c r="OD78" s="100">
        <v>3</v>
      </c>
      <c r="OE78" s="229">
        <v>13.55</v>
      </c>
      <c r="OF78" s="108">
        <f>OC78/OD4</f>
        <v>2516091.9825072885</v>
      </c>
      <c r="OH78" s="98" t="s">
        <v>37</v>
      </c>
      <c r="OI78" s="105">
        <v>17340326</v>
      </c>
      <c r="OJ78" s="100">
        <v>3</v>
      </c>
      <c r="OK78" s="229">
        <v>5.41</v>
      </c>
      <c r="OL78" s="108">
        <f>OI78/OJ4</f>
        <v>2527744.3148688045</v>
      </c>
      <c r="ON78" s="98" t="s">
        <v>37</v>
      </c>
      <c r="OO78" s="105">
        <v>16890318</v>
      </c>
      <c r="OP78" s="100">
        <v>3</v>
      </c>
      <c r="OQ78" s="229">
        <v>-31.14</v>
      </c>
      <c r="OR78" s="108">
        <f>OO78/OP4</f>
        <v>2462145.4810495623</v>
      </c>
      <c r="OT78" s="98" t="s">
        <v>37</v>
      </c>
      <c r="OU78" s="105">
        <v>17136918</v>
      </c>
      <c r="OV78" s="100">
        <v>3</v>
      </c>
      <c r="OW78" s="229">
        <v>16.96</v>
      </c>
      <c r="OX78" s="108">
        <f>OU78/OV4</f>
        <v>2498093.0029154518</v>
      </c>
      <c r="OZ78" s="98" t="s">
        <v>37</v>
      </c>
      <c r="PA78" s="105">
        <v>17059244</v>
      </c>
      <c r="PB78" s="100">
        <v>3</v>
      </c>
      <c r="PC78" s="229">
        <v>-5.44</v>
      </c>
      <c r="PD78" s="108">
        <f>PA78/PB4</f>
        <v>2486770.2623906704</v>
      </c>
      <c r="PF78" s="98" t="s">
        <v>37</v>
      </c>
      <c r="PG78" s="105">
        <v>17271076</v>
      </c>
      <c r="PH78" s="100">
        <v>3</v>
      </c>
      <c r="PI78" s="229">
        <v>14.36</v>
      </c>
      <c r="PJ78" s="108">
        <f>PG78/PH4</f>
        <v>2517649.5626822156</v>
      </c>
      <c r="PL78" s="98" t="s">
        <v>37</v>
      </c>
      <c r="PM78" s="105">
        <v>17345077</v>
      </c>
      <c r="PN78" s="100">
        <v>3</v>
      </c>
      <c r="PO78" s="229">
        <v>4.99</v>
      </c>
      <c r="PP78" s="108">
        <f>PM78/PN4</f>
        <v>2528436.8804664724</v>
      </c>
      <c r="PR78" s="98" t="s">
        <v>37</v>
      </c>
      <c r="PS78" s="105">
        <v>17350238</v>
      </c>
      <c r="PT78" s="100">
        <v>3</v>
      </c>
      <c r="PU78" s="229">
        <v>0.36</v>
      </c>
      <c r="PV78" s="108">
        <f>PS78/PT4</f>
        <v>2529189.2128279884</v>
      </c>
      <c r="PX78" s="98" t="s">
        <v>37</v>
      </c>
      <c r="PY78" s="105">
        <v>17228607</v>
      </c>
      <c r="PZ78" s="100">
        <v>3</v>
      </c>
      <c r="QA78" s="229">
        <v>-8.51</v>
      </c>
      <c r="QB78" s="108">
        <f>PY78/PZ4</f>
        <v>2511458.7463556849</v>
      </c>
      <c r="QD78" s="98" t="s">
        <v>37</v>
      </c>
      <c r="QE78" s="105">
        <v>17293289</v>
      </c>
      <c r="QF78" s="100">
        <v>3</v>
      </c>
      <c r="QG78" s="229">
        <v>4.51</v>
      </c>
      <c r="QH78" s="108">
        <f>QE78/QF4</f>
        <v>2520887.6093294458</v>
      </c>
      <c r="QJ78" s="98" t="s">
        <v>37</v>
      </c>
      <c r="QK78" s="105">
        <v>17354441</v>
      </c>
      <c r="QL78" s="100">
        <v>3</v>
      </c>
      <c r="QM78" s="229">
        <v>4.1100000000000003</v>
      </c>
      <c r="QN78" s="108">
        <f>QK78/QL4</f>
        <v>2529801.8950437317</v>
      </c>
      <c r="QP78" s="98" t="s">
        <v>37</v>
      </c>
      <c r="QQ78" s="105">
        <v>17403113</v>
      </c>
      <c r="QR78" s="100">
        <v>3</v>
      </c>
      <c r="QS78" s="229">
        <v>3.26</v>
      </c>
      <c r="QT78" s="108">
        <f>QQ78/QR4</f>
        <v>2536896.9387755101</v>
      </c>
      <c r="QV78" s="98" t="s">
        <v>37</v>
      </c>
      <c r="QW78" s="105">
        <v>17447984</v>
      </c>
      <c r="QX78" s="100">
        <v>3</v>
      </c>
      <c r="QY78" s="229">
        <v>3.56</v>
      </c>
      <c r="QZ78" s="108">
        <f>QW78/QX4</f>
        <v>2543437.9008746357</v>
      </c>
      <c r="RB78" s="98" t="s">
        <v>37</v>
      </c>
      <c r="RC78" s="105">
        <v>17390144</v>
      </c>
      <c r="RD78" s="100">
        <v>3</v>
      </c>
      <c r="RE78" s="229">
        <v>-4.08</v>
      </c>
      <c r="RF78" s="108">
        <f>RC78/RD4</f>
        <v>2535006.4139941689</v>
      </c>
      <c r="RH78" s="98" t="s">
        <v>37</v>
      </c>
      <c r="RI78" s="105">
        <v>17435712</v>
      </c>
      <c r="RJ78" s="100">
        <v>3</v>
      </c>
      <c r="RK78" s="229">
        <v>3.14</v>
      </c>
      <c r="RL78" s="108">
        <f>RI78/RJ4</f>
        <v>2541648.9795918367</v>
      </c>
      <c r="RN78" s="98" t="s">
        <v>37</v>
      </c>
      <c r="RO78" s="105">
        <v>17429465</v>
      </c>
      <c r="RP78" s="100">
        <v>3</v>
      </c>
      <c r="RQ78" s="229">
        <v>-0.53</v>
      </c>
      <c r="RR78" s="108">
        <f>RO78/RP4</f>
        <v>2540738.3381924196</v>
      </c>
      <c r="RT78" s="98" t="s">
        <v>37</v>
      </c>
      <c r="RU78" s="105">
        <v>17406716</v>
      </c>
      <c r="RV78" s="100">
        <v>3</v>
      </c>
      <c r="RW78" s="229">
        <v>-1.57</v>
      </c>
      <c r="RX78" s="108">
        <f>RU78/RV4</f>
        <v>2537422.157434402</v>
      </c>
      <c r="RZ78" s="98" t="s">
        <v>37</v>
      </c>
      <c r="SA78" s="105">
        <v>17284424</v>
      </c>
      <c r="SB78" s="100">
        <v>3</v>
      </c>
      <c r="SC78" s="229">
        <v>-8.5299999999999994</v>
      </c>
      <c r="SD78" s="108">
        <f>SA78/SB4</f>
        <v>2519595.3352769678</v>
      </c>
      <c r="SF78" s="98" t="s">
        <v>37</v>
      </c>
      <c r="SG78" s="105">
        <v>17065988</v>
      </c>
      <c r="SH78" s="100">
        <v>3</v>
      </c>
      <c r="SI78" s="229">
        <v>-15.31</v>
      </c>
      <c r="SJ78" s="108">
        <f>SG78/SH4</f>
        <v>2487753.3527696794</v>
      </c>
      <c r="SL78" s="98" t="s">
        <v>37</v>
      </c>
      <c r="SM78" s="105">
        <v>17234798</v>
      </c>
      <c r="SN78" s="100">
        <v>3</v>
      </c>
      <c r="SO78" s="229">
        <v>11.87</v>
      </c>
      <c r="SP78" s="108">
        <f>SM78/SN4</f>
        <v>2512361.224489796</v>
      </c>
      <c r="SR78" s="98" t="s">
        <v>37</v>
      </c>
      <c r="SS78" s="105">
        <v>16893427</v>
      </c>
      <c r="ST78" s="100">
        <v>3</v>
      </c>
      <c r="SU78" s="229">
        <v>-27.46</v>
      </c>
      <c r="SV78" s="108">
        <f>SS78/ST4</f>
        <v>2462598.6880466472</v>
      </c>
      <c r="SX78" s="98" t="s">
        <v>37</v>
      </c>
      <c r="SY78" s="105">
        <v>17128398</v>
      </c>
      <c r="SZ78" s="100">
        <v>3</v>
      </c>
      <c r="TA78" s="229">
        <v>5.75</v>
      </c>
      <c r="TB78" s="108">
        <f>SY78/SZ4</f>
        <v>2496851.0204081633</v>
      </c>
      <c r="TD78" s="98" t="s">
        <v>37</v>
      </c>
      <c r="TE78" s="105">
        <v>17733038.440000001</v>
      </c>
      <c r="TF78" s="100">
        <v>3</v>
      </c>
      <c r="TG78" s="229">
        <v>41.74</v>
      </c>
      <c r="TH78" s="108">
        <f>TE78/TF4</f>
        <v>2584991.0262390673</v>
      </c>
      <c r="TJ78" s="98" t="s">
        <v>37</v>
      </c>
      <c r="TK78" s="105">
        <v>17785369.510000002</v>
      </c>
      <c r="TL78" s="100">
        <v>3</v>
      </c>
      <c r="TM78" s="229">
        <v>3.42</v>
      </c>
      <c r="TN78" s="108">
        <f>TK78/TL4</f>
        <v>2592619.4620991256</v>
      </c>
      <c r="TP78" s="98" t="s">
        <v>37</v>
      </c>
      <c r="TQ78" s="105">
        <v>17847885.16</v>
      </c>
      <c r="TR78" s="100">
        <v>3</v>
      </c>
      <c r="TS78" s="229">
        <v>4.49</v>
      </c>
      <c r="TT78" s="108">
        <f>TQ78/TR4</f>
        <v>2601732.5306122447</v>
      </c>
      <c r="TV78" s="98" t="s">
        <v>37</v>
      </c>
      <c r="TW78" s="105">
        <v>17813142.420000002</v>
      </c>
      <c r="TX78" s="100">
        <v>3</v>
      </c>
      <c r="TY78" s="229">
        <v>-3.39</v>
      </c>
      <c r="TZ78" s="108">
        <f>TW78/TX4</f>
        <v>2596667.9912536442</v>
      </c>
      <c r="UB78" s="98" t="s">
        <v>37</v>
      </c>
      <c r="UC78" s="105">
        <v>17528425.07</v>
      </c>
      <c r="UD78" s="100">
        <v>3</v>
      </c>
      <c r="UE78" s="229">
        <v>-19.18</v>
      </c>
      <c r="UF78" s="108">
        <f>UC78/UD4</f>
        <v>2555164.0043731779</v>
      </c>
    </row>
    <row r="79" spans="1:552" x14ac:dyDescent="0.25">
      <c r="A79" s="76" t="s">
        <v>254</v>
      </c>
      <c r="B79" s="77" t="s">
        <v>160</v>
      </c>
      <c r="C79" s="258" t="s">
        <v>162</v>
      </c>
      <c r="D79" s="289" t="s">
        <v>33</v>
      </c>
      <c r="E79" s="88">
        <v>195621297.06</v>
      </c>
      <c r="F79" s="94">
        <v>4</v>
      </c>
      <c r="G79" s="91">
        <v>-21.44</v>
      </c>
      <c r="H79" s="319">
        <f t="shared" si="636"/>
        <v>28066183.222381637</v>
      </c>
      <c r="I79" s="80"/>
      <c r="J79" s="217"/>
      <c r="K79" s="218"/>
      <c r="L79" s="219"/>
      <c r="M79" s="218">
        <f t="shared" si="637"/>
        <v>0</v>
      </c>
      <c r="N79" s="89"/>
      <c r="O79" s="88"/>
      <c r="P79" s="94"/>
      <c r="Q79" s="320">
        <f t="shared" si="638"/>
        <v>0</v>
      </c>
      <c r="R79" s="321"/>
      <c r="S79" s="89"/>
      <c r="T79" s="88"/>
      <c r="U79" s="94"/>
      <c r="V79" s="97">
        <f t="shared" si="639"/>
        <v>0</v>
      </c>
      <c r="W79" s="321"/>
      <c r="X79" s="89"/>
      <c r="Y79" s="88"/>
      <c r="Z79" s="94"/>
      <c r="AA79" s="93">
        <f t="shared" si="640"/>
        <v>0</v>
      </c>
      <c r="AB79" s="321"/>
      <c r="AC79" s="89"/>
      <c r="AD79" s="88"/>
      <c r="AE79" s="88"/>
      <c r="AF79" s="93">
        <f t="shared" si="641"/>
        <v>0</v>
      </c>
      <c r="AG79" s="321"/>
      <c r="AH79" s="90"/>
      <c r="AI79" s="88"/>
      <c r="AJ79" s="94"/>
      <c r="AK79" s="220">
        <f t="shared" si="642"/>
        <v>0</v>
      </c>
      <c r="AL79" s="321"/>
      <c r="AM79" s="89"/>
      <c r="AN79" s="88"/>
      <c r="AO79" s="94"/>
      <c r="AP79" s="264"/>
      <c r="AQ79" s="93">
        <f t="shared" si="643"/>
        <v>0</v>
      </c>
      <c r="AR79" s="88"/>
      <c r="AS79" s="89"/>
      <c r="AT79" s="88"/>
      <c r="AU79" s="94"/>
      <c r="AV79" s="221"/>
      <c r="AW79" s="97">
        <f t="shared" si="644"/>
        <v>0</v>
      </c>
      <c r="AX79" s="89"/>
      <c r="AY79" s="88"/>
      <c r="AZ79" s="94"/>
      <c r="BA79" s="94"/>
      <c r="BB79" s="220">
        <f t="shared" si="645"/>
        <v>0</v>
      </c>
      <c r="BC79" s="322"/>
      <c r="BD79" s="88"/>
      <c r="BE79" s="323"/>
      <c r="BF79" s="113"/>
      <c r="BG79" s="97">
        <f t="shared" si="646"/>
        <v>0</v>
      </c>
      <c r="BH79" s="98"/>
      <c r="BI79" s="99"/>
      <c r="BJ79" s="100"/>
      <c r="BK79" s="100"/>
      <c r="BL79" s="223">
        <f t="shared" si="647"/>
        <v>0</v>
      </c>
      <c r="BM79" s="224"/>
      <c r="BN79" s="99"/>
      <c r="BO79" s="100"/>
      <c r="BP79" s="106"/>
      <c r="BQ79" s="104">
        <f t="shared" si="648"/>
        <v>0</v>
      </c>
      <c r="BR79" s="98"/>
      <c r="BS79" s="99"/>
      <c r="BT79" s="100"/>
      <c r="BU79" s="106"/>
      <c r="BV79" s="104">
        <f t="shared" si="649"/>
        <v>0</v>
      </c>
      <c r="BW79" s="98"/>
      <c r="BX79" s="99"/>
      <c r="BY79" s="100"/>
      <c r="BZ79" s="100"/>
      <c r="CA79" s="104">
        <f t="shared" si="650"/>
        <v>0</v>
      </c>
      <c r="CB79" s="98"/>
      <c r="CC79" s="99"/>
      <c r="CD79" s="100"/>
      <c r="CE79" s="100"/>
      <c r="CF79" s="104">
        <f t="shared" si="651"/>
        <v>0</v>
      </c>
      <c r="CG79" s="98"/>
      <c r="CH79" s="99"/>
      <c r="CI79" s="99"/>
      <c r="CJ79" s="106"/>
      <c r="CK79" s="105">
        <f t="shared" si="652"/>
        <v>0</v>
      </c>
      <c r="CL79" s="98"/>
      <c r="CM79" s="105"/>
      <c r="CN79" s="105"/>
      <c r="CO79" s="106"/>
      <c r="CP79" s="104">
        <f t="shared" si="653"/>
        <v>0</v>
      </c>
      <c r="CQ79" s="98"/>
      <c r="CR79" s="99"/>
      <c r="CS79" s="100"/>
      <c r="CT79" s="100"/>
      <c r="CU79" s="104">
        <f t="shared" si="654"/>
        <v>0</v>
      </c>
      <c r="CW79" s="107"/>
      <c r="CZ79" s="104">
        <f t="shared" si="655"/>
        <v>0</v>
      </c>
      <c r="DA79" s="105"/>
      <c r="DC79" s="107"/>
      <c r="DF79" s="104">
        <f t="shared" si="656"/>
        <v>0</v>
      </c>
      <c r="DH79" s="107"/>
      <c r="DK79" s="104">
        <f t="shared" si="657"/>
        <v>0</v>
      </c>
      <c r="DM79" s="107"/>
      <c r="DO79" s="228"/>
      <c r="DP79" s="104">
        <f t="shared" si="658"/>
        <v>0</v>
      </c>
      <c r="DR79" s="107"/>
      <c r="DT79" s="228"/>
      <c r="DU79" s="104">
        <f t="shared" si="659"/>
        <v>0</v>
      </c>
      <c r="DW79" s="107"/>
      <c r="DY79" s="228"/>
      <c r="DZ79" s="104">
        <f t="shared" si="660"/>
        <v>0</v>
      </c>
      <c r="EB79" s="107"/>
      <c r="ED79" s="228"/>
      <c r="EE79" s="104">
        <f t="shared" si="661"/>
        <v>0</v>
      </c>
      <c r="EG79" s="107"/>
      <c r="EI79" s="228"/>
      <c r="EJ79" s="104">
        <f t="shared" si="662"/>
        <v>0</v>
      </c>
      <c r="EL79" s="107"/>
      <c r="EN79" s="228"/>
      <c r="EO79" s="104">
        <f t="shared" si="663"/>
        <v>0</v>
      </c>
      <c r="EP79" s="1" t="s">
        <v>37</v>
      </c>
      <c r="EQ79" s="107">
        <v>86015268</v>
      </c>
      <c r="ER79" s="1">
        <v>1</v>
      </c>
      <c r="ES79" s="228"/>
      <c r="ET79" s="104">
        <f t="shared" si="664"/>
        <v>12538668.804664722</v>
      </c>
      <c r="EV79" s="98" t="s">
        <v>37</v>
      </c>
      <c r="EW79" s="105">
        <v>129710102</v>
      </c>
      <c r="EX79" s="100">
        <v>2</v>
      </c>
      <c r="EY79" s="229">
        <v>4.5599999999999996</v>
      </c>
      <c r="EZ79" s="104">
        <f t="shared" si="665"/>
        <v>18908178.134110786</v>
      </c>
      <c r="FB79" s="98" t="s">
        <v>37</v>
      </c>
      <c r="FC79" s="105">
        <v>129152573</v>
      </c>
      <c r="FD79" s="100">
        <v>2</v>
      </c>
      <c r="FE79" s="229">
        <v>-1.3</v>
      </c>
      <c r="FF79" s="104">
        <f t="shared" si="666"/>
        <v>18826905.685131196</v>
      </c>
      <c r="FH79" s="98" t="s">
        <v>37</v>
      </c>
      <c r="FI79" s="105">
        <v>150850761</v>
      </c>
      <c r="FJ79" s="100">
        <v>2</v>
      </c>
      <c r="FK79" s="229">
        <v>-1.3</v>
      </c>
      <c r="FL79" s="104">
        <f t="shared" si="667"/>
        <v>21989906.851311952</v>
      </c>
      <c r="FN79" s="98" t="s">
        <v>37</v>
      </c>
      <c r="FO79" s="105">
        <v>162688051</v>
      </c>
      <c r="FP79" s="100">
        <v>4</v>
      </c>
      <c r="FQ79" s="229">
        <v>2.44</v>
      </c>
      <c r="FR79" s="104">
        <f t="shared" si="668"/>
        <v>23715459.329446062</v>
      </c>
      <c r="FT79" s="98" t="s">
        <v>37</v>
      </c>
      <c r="FU79" s="105">
        <v>162978256</v>
      </c>
      <c r="FV79" s="100">
        <v>4</v>
      </c>
      <c r="FW79" s="229">
        <v>2.64</v>
      </c>
      <c r="FX79" s="104">
        <f t="shared" si="669"/>
        <v>23757763.265306123</v>
      </c>
      <c r="FZ79" s="98" t="s">
        <v>37</v>
      </c>
      <c r="GA79" s="105">
        <v>163861694</v>
      </c>
      <c r="GB79" s="100">
        <v>4</v>
      </c>
      <c r="GC79" s="229">
        <v>6.49</v>
      </c>
      <c r="GD79" s="104">
        <f t="shared" si="670"/>
        <v>23886544.314868804</v>
      </c>
      <c r="GF79" s="98" t="s">
        <v>37</v>
      </c>
      <c r="GG79" s="105">
        <v>174049042</v>
      </c>
      <c r="GH79" s="100">
        <v>4</v>
      </c>
      <c r="GI79" s="229">
        <v>0.49</v>
      </c>
      <c r="GJ79" s="104">
        <f t="shared" si="671"/>
        <v>25371580.466472302</v>
      </c>
      <c r="GL79" s="98" t="s">
        <v>37</v>
      </c>
      <c r="GM79" s="105">
        <v>174442027</v>
      </c>
      <c r="GN79" s="100">
        <v>4</v>
      </c>
      <c r="GO79" s="229">
        <v>2.67</v>
      </c>
      <c r="GP79" s="104">
        <f t="shared" si="672"/>
        <v>25428866.909620989</v>
      </c>
      <c r="GR79" s="98" t="s">
        <v>37</v>
      </c>
      <c r="GS79" s="105">
        <v>174679010</v>
      </c>
      <c r="GT79" s="100">
        <v>4</v>
      </c>
      <c r="GU79" s="229">
        <v>1.63</v>
      </c>
      <c r="GV79" s="104">
        <f t="shared" si="673"/>
        <v>25463412.536443148</v>
      </c>
      <c r="GX79" s="98" t="s">
        <v>37</v>
      </c>
      <c r="GY79" s="105">
        <v>175162197</v>
      </c>
      <c r="GZ79" s="100">
        <v>4</v>
      </c>
      <c r="HA79" s="229">
        <v>3.32</v>
      </c>
      <c r="HB79" s="108">
        <f t="shared" si="674"/>
        <v>25533847.959183671</v>
      </c>
      <c r="HD79" s="98" t="s">
        <v>37</v>
      </c>
      <c r="HE79" s="105">
        <v>175390522.91999999</v>
      </c>
      <c r="HF79" s="100">
        <v>4</v>
      </c>
      <c r="HG79" s="229">
        <v>1.52</v>
      </c>
      <c r="HH79" s="108">
        <f t="shared" si="675"/>
        <v>25567131.620991252</v>
      </c>
      <c r="HJ79" s="98" t="s">
        <v>37</v>
      </c>
      <c r="HK79" s="105">
        <v>175506424</v>
      </c>
      <c r="HL79" s="100">
        <v>4</v>
      </c>
      <c r="HM79" s="229">
        <v>0.79</v>
      </c>
      <c r="HN79" s="108">
        <f t="shared" si="676"/>
        <v>25584026.822157431</v>
      </c>
      <c r="HP79" s="98" t="s">
        <v>37</v>
      </c>
      <c r="HQ79" s="105">
        <v>175713517</v>
      </c>
      <c r="HR79" s="100">
        <v>4</v>
      </c>
      <c r="HS79" s="229">
        <v>1.38</v>
      </c>
      <c r="HT79" s="108">
        <f t="shared" si="677"/>
        <v>25614215.306122448</v>
      </c>
      <c r="HV79" s="98" t="s">
        <v>37</v>
      </c>
      <c r="HW79" s="105">
        <v>175769793</v>
      </c>
      <c r="HX79" s="100">
        <v>4</v>
      </c>
      <c r="HY79" s="229">
        <v>0.38</v>
      </c>
      <c r="HZ79" s="108">
        <f t="shared" si="678"/>
        <v>25622418.804664724</v>
      </c>
      <c r="IB79" s="98" t="s">
        <v>37</v>
      </c>
      <c r="IC79" s="105">
        <v>175912409</v>
      </c>
      <c r="ID79" s="100">
        <v>4</v>
      </c>
      <c r="IE79" s="229">
        <v>0.91</v>
      </c>
      <c r="IF79" s="108">
        <f t="shared" si="679"/>
        <v>25643208.309037901</v>
      </c>
      <c r="IH79" s="98" t="s">
        <v>37</v>
      </c>
      <c r="II79" s="105">
        <v>176241737</v>
      </c>
      <c r="IJ79" s="100">
        <v>4</v>
      </c>
      <c r="IK79" s="229">
        <v>2.17</v>
      </c>
      <c r="IL79" s="108">
        <f t="shared" si="680"/>
        <v>25691215.306122448</v>
      </c>
      <c r="IN79" s="98" t="s">
        <v>37</v>
      </c>
      <c r="IO79" s="105">
        <v>176622429</v>
      </c>
      <c r="IP79" s="100">
        <v>4</v>
      </c>
      <c r="IQ79" s="229">
        <v>2.12</v>
      </c>
      <c r="IR79" s="108">
        <f t="shared" si="681"/>
        <v>25746709.766763847</v>
      </c>
      <c r="IT79" s="98" t="s">
        <v>37</v>
      </c>
      <c r="IU79" s="105">
        <v>176970286</v>
      </c>
      <c r="IV79" s="100">
        <v>4</v>
      </c>
      <c r="IW79" s="229">
        <v>2.17</v>
      </c>
      <c r="IX79" s="108">
        <f>IU79/$IV$4</f>
        <v>25797417.784256559</v>
      </c>
      <c r="IZ79" s="98" t="s">
        <v>37</v>
      </c>
      <c r="JA79" s="105">
        <v>177223585</v>
      </c>
      <c r="JB79" s="100">
        <v>4</v>
      </c>
      <c r="JC79" s="229">
        <v>1.72</v>
      </c>
      <c r="JD79" s="108">
        <f t="shared" si="691"/>
        <v>25834341.836734693</v>
      </c>
      <c r="JF79" s="98" t="s">
        <v>37</v>
      </c>
      <c r="JG79" s="105">
        <v>177660190</v>
      </c>
      <c r="JH79" s="100">
        <v>4</v>
      </c>
      <c r="JI79" s="229">
        <v>2.85</v>
      </c>
      <c r="JJ79" s="108">
        <f t="shared" si="683"/>
        <v>25897986.880466472</v>
      </c>
      <c r="JL79" s="98" t="s">
        <v>37</v>
      </c>
      <c r="JM79" s="105">
        <v>178113210</v>
      </c>
      <c r="JN79" s="100">
        <v>4</v>
      </c>
      <c r="JO79" s="229">
        <v>3.06</v>
      </c>
      <c r="JP79" s="108">
        <f t="shared" si="684"/>
        <v>25964024.781341106</v>
      </c>
      <c r="JR79" s="98" t="s">
        <v>37</v>
      </c>
      <c r="JS79" s="105">
        <v>178512741</v>
      </c>
      <c r="JT79" s="100">
        <v>4</v>
      </c>
      <c r="JU79" s="229">
        <v>2.73</v>
      </c>
      <c r="JV79" s="108">
        <f t="shared" si="685"/>
        <v>26022265.451895043</v>
      </c>
      <c r="JX79" s="98" t="s">
        <v>33</v>
      </c>
      <c r="JY79" s="105">
        <v>179096358</v>
      </c>
      <c r="JZ79" s="100">
        <v>4</v>
      </c>
      <c r="KA79" s="229">
        <v>3.81</v>
      </c>
      <c r="KB79" s="108">
        <f t="shared" si="686"/>
        <v>26107340.816326529</v>
      </c>
      <c r="KD79" s="98" t="s">
        <v>33</v>
      </c>
      <c r="KE79" s="105">
        <v>179180525</v>
      </c>
      <c r="KF79" s="100">
        <v>4</v>
      </c>
      <c r="KG79" s="229">
        <v>0.68</v>
      </c>
      <c r="KH79" s="108">
        <f t="shared" si="687"/>
        <v>26119610.058309037</v>
      </c>
      <c r="KJ79" s="98" t="s">
        <v>33</v>
      </c>
      <c r="KK79" s="105">
        <v>180217986</v>
      </c>
      <c r="KL79" s="100">
        <v>4</v>
      </c>
      <c r="KM79" s="229">
        <v>5.65</v>
      </c>
      <c r="KN79" s="108">
        <f t="shared" si="688"/>
        <v>26270843.440233234</v>
      </c>
      <c r="KP79" s="98" t="s">
        <v>33</v>
      </c>
      <c r="KQ79" s="105">
        <v>181074707</v>
      </c>
      <c r="KR79" s="100">
        <v>4</v>
      </c>
      <c r="KS79" s="229">
        <v>5.7</v>
      </c>
      <c r="KT79" s="108">
        <f t="shared" si="689"/>
        <v>26395729.883381922</v>
      </c>
      <c r="KV79" s="98" t="s">
        <v>33</v>
      </c>
      <c r="KW79" s="105">
        <v>181731518</v>
      </c>
      <c r="KX79" s="100">
        <v>4</v>
      </c>
      <c r="KY79" s="229">
        <v>4.33</v>
      </c>
      <c r="KZ79" s="108">
        <f t="shared" si="690"/>
        <v>26491474.927113701</v>
      </c>
      <c r="LB79" s="98" t="s">
        <v>33</v>
      </c>
      <c r="LC79" s="105">
        <v>182038846</v>
      </c>
      <c r="LD79" s="100">
        <v>4</v>
      </c>
      <c r="LE79" s="229">
        <v>2.0299999999999998</v>
      </c>
      <c r="LF79" s="108">
        <f t="shared" si="692"/>
        <v>26536274.927113701</v>
      </c>
      <c r="LH79" s="98" t="s">
        <v>33</v>
      </c>
      <c r="LI79" s="105">
        <v>182270987</v>
      </c>
      <c r="LJ79" s="100">
        <v>4</v>
      </c>
      <c r="LK79" s="229">
        <v>1.94</v>
      </c>
      <c r="LL79" s="108">
        <f t="shared" ref="LL79:LL93" si="697">LI79/$LJ$4</f>
        <v>26570114.723032068</v>
      </c>
      <c r="LN79" s="98" t="s">
        <v>33</v>
      </c>
      <c r="LO79" s="105">
        <v>182791333</v>
      </c>
      <c r="LP79" s="100">
        <v>4</v>
      </c>
      <c r="LQ79" s="229">
        <v>3.14</v>
      </c>
      <c r="LR79" s="108">
        <f t="shared" ref="LR79:LR94" si="698">LO79/$LP$4</f>
        <v>26645966.909620989</v>
      </c>
      <c r="LT79" s="98" t="s">
        <v>33</v>
      </c>
      <c r="LU79" s="105">
        <v>183085268</v>
      </c>
      <c r="LV79" s="100">
        <v>4</v>
      </c>
      <c r="LW79" s="229">
        <v>1.93</v>
      </c>
      <c r="LX79" s="108">
        <f t="shared" si="693"/>
        <v>26688814.577259474</v>
      </c>
      <c r="LZ79" s="98" t="s">
        <v>33</v>
      </c>
      <c r="MA79" s="105">
        <v>183532885</v>
      </c>
      <c r="MB79" s="100">
        <v>4</v>
      </c>
      <c r="MC79" s="229">
        <v>2.87</v>
      </c>
      <c r="MD79" s="108">
        <f t="shared" si="694"/>
        <v>26754064.868804663</v>
      </c>
      <c r="MF79" s="98" t="s">
        <v>33</v>
      </c>
      <c r="MG79" s="105">
        <v>183969978</v>
      </c>
      <c r="MH79" s="100">
        <v>4</v>
      </c>
      <c r="MI79" s="229">
        <v>2.86</v>
      </c>
      <c r="MJ79" s="108">
        <f t="shared" si="695"/>
        <v>26817781.049562681</v>
      </c>
      <c r="ML79" s="98" t="s">
        <v>33</v>
      </c>
      <c r="MM79" s="105">
        <v>184366338</v>
      </c>
      <c r="MN79" s="100">
        <v>4</v>
      </c>
      <c r="MO79" s="229">
        <v>2.4300000000000002</v>
      </c>
      <c r="MP79" s="108">
        <f t="shared" si="696"/>
        <v>26875559.475218657</v>
      </c>
      <c r="MR79" s="98" t="s">
        <v>33</v>
      </c>
      <c r="MS79" s="105">
        <v>184810957</v>
      </c>
      <c r="MT79" s="100">
        <v>4</v>
      </c>
      <c r="MU79" s="229">
        <v>2.85</v>
      </c>
      <c r="MV79" s="108">
        <f>MS79/MT4</f>
        <v>26940372.74052478</v>
      </c>
      <c r="MX79" s="98" t="s">
        <v>33</v>
      </c>
      <c r="MY79" s="105">
        <v>185238892</v>
      </c>
      <c r="MZ79" s="100">
        <v>4</v>
      </c>
      <c r="NA79" s="229">
        <v>2.78</v>
      </c>
      <c r="NB79" s="108">
        <f>MY79/MZ4</f>
        <v>27002753.935860056</v>
      </c>
      <c r="ND79" s="98" t="s">
        <v>33</v>
      </c>
      <c r="NE79" s="105">
        <v>186297521</v>
      </c>
      <c r="NF79" s="100">
        <v>4</v>
      </c>
      <c r="NG79" s="229">
        <v>6.74</v>
      </c>
      <c r="NH79" s="108">
        <f>NE79/NF4</f>
        <v>27157073.03206997</v>
      </c>
      <c r="NJ79" s="98" t="s">
        <v>33</v>
      </c>
      <c r="NK79" s="105">
        <v>186732487</v>
      </c>
      <c r="NL79" s="100">
        <v>4</v>
      </c>
      <c r="NM79" s="229">
        <v>2.8</v>
      </c>
      <c r="NN79" s="108">
        <f>NK79/NL4</f>
        <v>27220479.154518951</v>
      </c>
      <c r="NP79" s="98" t="s">
        <v>33</v>
      </c>
      <c r="NQ79" s="105">
        <v>187307263</v>
      </c>
      <c r="NR79" s="100">
        <v>4</v>
      </c>
      <c r="NS79" s="229">
        <v>3.55</v>
      </c>
      <c r="NT79" s="108">
        <f>NQ79/NR4</f>
        <v>27304265.743440233</v>
      </c>
      <c r="NV79" s="98" t="s">
        <v>33</v>
      </c>
      <c r="NW79" s="105">
        <v>187795230</v>
      </c>
      <c r="NX79" s="100">
        <v>4</v>
      </c>
      <c r="NY79" s="229">
        <v>3.03</v>
      </c>
      <c r="NZ79" s="108">
        <f>NW79/NX4</f>
        <v>27375397.959183671</v>
      </c>
      <c r="OB79" s="98" t="s">
        <v>33</v>
      </c>
      <c r="OC79" s="105">
        <v>188123834</v>
      </c>
      <c r="OD79" s="100">
        <v>4</v>
      </c>
      <c r="OE79" s="229">
        <v>2.15</v>
      </c>
      <c r="OF79" s="108">
        <f>OC79/OD4</f>
        <v>27423299.41690962</v>
      </c>
      <c r="OH79" s="98" t="s">
        <v>33</v>
      </c>
      <c r="OI79" s="105">
        <v>189040317</v>
      </c>
      <c r="OJ79" s="100">
        <v>4</v>
      </c>
      <c r="OK79" s="229">
        <v>5.7</v>
      </c>
      <c r="OL79" s="108">
        <f>OI79/OJ4</f>
        <v>27556897.521865889</v>
      </c>
      <c r="ON79" s="98" t="s">
        <v>33</v>
      </c>
      <c r="OO79" s="105">
        <v>186309390</v>
      </c>
      <c r="OP79" s="100">
        <v>4</v>
      </c>
      <c r="OQ79" s="229">
        <v>-17.34</v>
      </c>
      <c r="OR79" s="108">
        <f>OO79/OP4</f>
        <v>27158803.206997082</v>
      </c>
      <c r="OT79" s="98" t="s">
        <v>33</v>
      </c>
      <c r="OU79" s="105">
        <v>186630378</v>
      </c>
      <c r="OV79" s="100">
        <v>4</v>
      </c>
      <c r="OW79" s="229">
        <v>2.0099999999999998</v>
      </c>
      <c r="OX79" s="108">
        <f>OU79/OV4</f>
        <v>27205594.460641399</v>
      </c>
      <c r="OZ79" s="98" t="s">
        <v>33</v>
      </c>
      <c r="PA79" s="105">
        <v>187449689</v>
      </c>
      <c r="PB79" s="100">
        <v>4</v>
      </c>
      <c r="PC79" s="229">
        <v>5.27</v>
      </c>
      <c r="PD79" s="108">
        <f>PA79/PB4</f>
        <v>27325027.551020406</v>
      </c>
      <c r="PF79" s="98" t="s">
        <v>33</v>
      </c>
      <c r="PG79" s="105">
        <v>187904185</v>
      </c>
      <c r="PH79" s="100">
        <v>4</v>
      </c>
      <c r="PI79" s="229">
        <v>2.87</v>
      </c>
      <c r="PJ79" s="108">
        <f>PG79/PH4</f>
        <v>27391280.612244897</v>
      </c>
      <c r="PL79" s="98" t="s">
        <v>33</v>
      </c>
      <c r="PM79" s="105">
        <v>188752631</v>
      </c>
      <c r="PN79" s="100">
        <v>4</v>
      </c>
      <c r="PO79" s="229">
        <v>5.26</v>
      </c>
      <c r="PP79" s="108">
        <f>PM79/PN4</f>
        <v>27514960.787172012</v>
      </c>
      <c r="PR79" s="98" t="s">
        <v>33</v>
      </c>
      <c r="PS79" s="105">
        <v>189224551</v>
      </c>
      <c r="PT79" s="100">
        <v>4</v>
      </c>
      <c r="PU79" s="229">
        <v>3</v>
      </c>
      <c r="PV79" s="108">
        <f>PS79/PT4</f>
        <v>27583753.790087461</v>
      </c>
      <c r="PX79" s="98" t="s">
        <v>33</v>
      </c>
      <c r="PY79" s="105">
        <v>189658186</v>
      </c>
      <c r="PZ79" s="100">
        <v>4</v>
      </c>
      <c r="QA79" s="229">
        <v>2.64</v>
      </c>
      <c r="QB79" s="108">
        <f>PY79/PZ4</f>
        <v>27646965.889212828</v>
      </c>
      <c r="QD79" s="98" t="s">
        <v>33</v>
      </c>
      <c r="QE79" s="105">
        <v>190235543</v>
      </c>
      <c r="QF79" s="100">
        <v>4</v>
      </c>
      <c r="QG79" s="229">
        <v>3.65</v>
      </c>
      <c r="QH79" s="108">
        <f>QE79/QF4</f>
        <v>27731128.717201166</v>
      </c>
      <c r="QJ79" s="98" t="s">
        <v>33</v>
      </c>
      <c r="QK79" s="105">
        <v>190936671</v>
      </c>
      <c r="QL79" s="100">
        <v>4</v>
      </c>
      <c r="QM79" s="229">
        <v>4.29</v>
      </c>
      <c r="QN79" s="108">
        <f>QK79/QL4</f>
        <v>27833333.965014577</v>
      </c>
      <c r="QP79" s="98" t="s">
        <v>33</v>
      </c>
      <c r="QQ79" s="105">
        <v>191494722</v>
      </c>
      <c r="QR79" s="100">
        <v>4</v>
      </c>
      <c r="QS79" s="229">
        <v>3.4</v>
      </c>
      <c r="QT79" s="108">
        <f>QQ79/QR4</f>
        <v>27914682.507288627</v>
      </c>
      <c r="QV79" s="98" t="s">
        <v>33</v>
      </c>
      <c r="QW79" s="105">
        <v>192223485</v>
      </c>
      <c r="QX79" s="100">
        <v>4</v>
      </c>
      <c r="QY79" s="229">
        <v>5.0599999999999996</v>
      </c>
      <c r="QZ79" s="108">
        <f>QW79/QX4</f>
        <v>28020916.180758018</v>
      </c>
      <c r="RB79" s="98" t="s">
        <v>33</v>
      </c>
      <c r="RC79" s="105">
        <v>192680527</v>
      </c>
      <c r="RD79" s="100">
        <v>4</v>
      </c>
      <c r="RE79" s="229">
        <v>2.75</v>
      </c>
      <c r="RF79" s="108">
        <f>RC79/RD4</f>
        <v>28087540.379008744</v>
      </c>
      <c r="RH79" s="98" t="s">
        <v>33</v>
      </c>
      <c r="RI79" s="105">
        <v>192244496</v>
      </c>
      <c r="RJ79" s="100">
        <v>4</v>
      </c>
      <c r="RK79" s="229">
        <v>-2.72</v>
      </c>
      <c r="RL79" s="108">
        <f>RI79/RJ4</f>
        <v>28023979.008746356</v>
      </c>
      <c r="RN79" s="98" t="s">
        <v>33</v>
      </c>
      <c r="RO79" s="105">
        <v>192757307</v>
      </c>
      <c r="RP79" s="100">
        <v>4</v>
      </c>
      <c r="RQ79" s="229">
        <v>3.09</v>
      </c>
      <c r="RR79" s="108">
        <f>RO79/RP4</f>
        <v>28098732.798833817</v>
      </c>
      <c r="RT79" s="98" t="s">
        <v>33</v>
      </c>
      <c r="RU79" s="105">
        <v>193359854</v>
      </c>
      <c r="RV79" s="100">
        <v>4</v>
      </c>
      <c r="RW79" s="229">
        <v>3.75</v>
      </c>
      <c r="RX79" s="108">
        <f>RU79/RV4</f>
        <v>28186567.638483964</v>
      </c>
      <c r="RZ79" s="98" t="s">
        <v>33</v>
      </c>
      <c r="SA79" s="105">
        <v>193836702</v>
      </c>
      <c r="SB79" s="100">
        <v>4</v>
      </c>
      <c r="SC79" s="229">
        <v>2.86</v>
      </c>
      <c r="SD79" s="108">
        <f>SA79/SB4</f>
        <v>28256079.008746356</v>
      </c>
      <c r="SF79" s="98" t="s">
        <v>33</v>
      </c>
      <c r="SG79" s="105">
        <v>194510337</v>
      </c>
      <c r="SH79" s="100">
        <v>4</v>
      </c>
      <c r="SI79" s="229">
        <v>4.0199999999999996</v>
      </c>
      <c r="SJ79" s="108">
        <f>SG79/SH4</f>
        <v>28354276.530612245</v>
      </c>
      <c r="SL79" s="98" t="s">
        <v>33</v>
      </c>
      <c r="SM79" s="105">
        <v>194791026</v>
      </c>
      <c r="SN79" s="100">
        <v>4</v>
      </c>
      <c r="SO79" s="229">
        <v>1.73</v>
      </c>
      <c r="SP79" s="108">
        <f>SM79/SN4</f>
        <v>28395193.294460639</v>
      </c>
      <c r="SR79" s="98" t="s">
        <v>33</v>
      </c>
      <c r="SS79" s="105">
        <v>195987567</v>
      </c>
      <c r="ST79" s="100">
        <v>4</v>
      </c>
      <c r="SU79" s="229">
        <v>4.54</v>
      </c>
      <c r="SV79" s="108">
        <f>SS79/ST4</f>
        <v>28569616.180758014</v>
      </c>
      <c r="SX79" s="98" t="s">
        <v>33</v>
      </c>
      <c r="SY79" s="105">
        <v>196409252</v>
      </c>
      <c r="SZ79" s="100">
        <v>4</v>
      </c>
      <c r="TA79" s="229">
        <v>2.58</v>
      </c>
      <c r="TB79" s="108">
        <f>SY79/SZ4</f>
        <v>28631086.297376093</v>
      </c>
      <c r="TD79" s="98" t="s">
        <v>33</v>
      </c>
      <c r="TE79" s="105">
        <v>196811597.74000001</v>
      </c>
      <c r="TF79" s="100">
        <v>4</v>
      </c>
      <c r="TG79" s="229">
        <v>2.36</v>
      </c>
      <c r="TH79" s="108">
        <f>TE79/TF4</f>
        <v>28689737.279883381</v>
      </c>
      <c r="TJ79" s="98" t="s">
        <v>33</v>
      </c>
      <c r="TK79" s="105">
        <v>197411595.09</v>
      </c>
      <c r="TL79" s="100">
        <v>4</v>
      </c>
      <c r="TM79" s="229">
        <v>3.53</v>
      </c>
      <c r="TN79" s="108">
        <f>TK79/TL4</f>
        <v>28777200.450437319</v>
      </c>
      <c r="TP79" s="98" t="s">
        <v>33</v>
      </c>
      <c r="TQ79" s="105">
        <v>198238231.33000001</v>
      </c>
      <c r="TR79" s="100">
        <v>4</v>
      </c>
      <c r="TS79" s="229">
        <v>5.31</v>
      </c>
      <c r="TT79" s="108">
        <f>TQ79/TR4</f>
        <v>28897701.360058311</v>
      </c>
      <c r="TV79" s="98" t="s">
        <v>33</v>
      </c>
      <c r="TW79" s="105">
        <v>199180381.83000001</v>
      </c>
      <c r="TX79" s="100">
        <v>4</v>
      </c>
      <c r="TY79" s="229">
        <v>4.6100000000000003</v>
      </c>
      <c r="TZ79" s="108">
        <f>TW79/TX4</f>
        <v>29035041.08309038</v>
      </c>
      <c r="UB79" s="98" t="s">
        <v>33</v>
      </c>
      <c r="UC79" s="105">
        <v>195621297.06</v>
      </c>
      <c r="UD79" s="100">
        <v>4</v>
      </c>
      <c r="UE79" s="229">
        <v>-21.44</v>
      </c>
      <c r="UF79" s="108">
        <f>UC79/UD4</f>
        <v>28516224.06122449</v>
      </c>
    </row>
    <row r="80" spans="1:552" x14ac:dyDescent="0.25">
      <c r="A80" s="76" t="s">
        <v>254</v>
      </c>
      <c r="B80" s="77" t="s">
        <v>6</v>
      </c>
      <c r="C80" s="258" t="s">
        <v>127</v>
      </c>
      <c r="D80" s="289" t="s">
        <v>33</v>
      </c>
      <c r="E80" s="88">
        <v>294830739.5</v>
      </c>
      <c r="F80" s="94">
        <v>5</v>
      </c>
      <c r="G80" s="91">
        <v>-0.51</v>
      </c>
      <c r="H80" s="319">
        <f t="shared" si="636"/>
        <v>42299962.625538021</v>
      </c>
      <c r="I80" s="80"/>
      <c r="J80" s="217"/>
      <c r="K80" s="218"/>
      <c r="L80" s="219"/>
      <c r="M80" s="218">
        <f t="shared" si="637"/>
        <v>0</v>
      </c>
      <c r="N80" s="89"/>
      <c r="O80" s="88"/>
      <c r="P80" s="94"/>
      <c r="Q80" s="320">
        <f t="shared" si="638"/>
        <v>0</v>
      </c>
      <c r="R80" s="321"/>
      <c r="S80" s="89"/>
      <c r="T80" s="88"/>
      <c r="U80" s="94"/>
      <c r="V80" s="97">
        <f t="shared" si="639"/>
        <v>0</v>
      </c>
      <c r="W80" s="321"/>
      <c r="X80" s="89"/>
      <c r="Y80" s="88"/>
      <c r="Z80" s="94"/>
      <c r="AA80" s="93">
        <f t="shared" si="640"/>
        <v>0</v>
      </c>
      <c r="AB80" s="321"/>
      <c r="AC80" s="89"/>
      <c r="AD80" s="88"/>
      <c r="AE80" s="88"/>
      <c r="AF80" s="93">
        <f t="shared" si="641"/>
        <v>0</v>
      </c>
      <c r="AG80" s="321"/>
      <c r="AH80" s="90"/>
      <c r="AI80" s="88"/>
      <c r="AJ80" s="94"/>
      <c r="AK80" s="220">
        <f t="shared" si="642"/>
        <v>0</v>
      </c>
      <c r="AL80" s="321"/>
      <c r="AM80" s="89"/>
      <c r="AN80" s="88"/>
      <c r="AO80" s="94"/>
      <c r="AP80" s="264"/>
      <c r="AQ80" s="93">
        <f t="shared" si="643"/>
        <v>0</v>
      </c>
      <c r="AR80" s="88"/>
      <c r="AS80" s="89"/>
      <c r="AT80" s="88"/>
      <c r="AU80" s="94"/>
      <c r="AV80" s="221"/>
      <c r="AW80" s="97">
        <f t="shared" si="644"/>
        <v>0</v>
      </c>
      <c r="AX80" s="89"/>
      <c r="AY80" s="88"/>
      <c r="AZ80" s="94"/>
      <c r="BA80" s="94"/>
      <c r="BB80" s="220">
        <f t="shared" si="645"/>
        <v>0</v>
      </c>
      <c r="BC80" s="322"/>
      <c r="BD80" s="88"/>
      <c r="BE80" s="323"/>
      <c r="BF80" s="113"/>
      <c r="BG80" s="97">
        <f t="shared" si="646"/>
        <v>0</v>
      </c>
      <c r="BH80" s="98"/>
      <c r="BI80" s="99"/>
      <c r="BJ80" s="100"/>
      <c r="BK80" s="100"/>
      <c r="BL80" s="223">
        <f t="shared" si="647"/>
        <v>0</v>
      </c>
      <c r="BM80" s="224"/>
      <c r="BN80" s="99"/>
      <c r="BO80" s="100"/>
      <c r="BP80" s="106"/>
      <c r="BQ80" s="104">
        <f t="shared" si="648"/>
        <v>0</v>
      </c>
      <c r="BR80" s="98"/>
      <c r="BS80" s="99"/>
      <c r="BT80" s="100"/>
      <c r="BU80" s="106"/>
      <c r="BV80" s="104">
        <f t="shared" si="649"/>
        <v>0</v>
      </c>
      <c r="BW80" s="98"/>
      <c r="BX80" s="99"/>
      <c r="BY80" s="100"/>
      <c r="BZ80" s="100"/>
      <c r="CA80" s="104">
        <f t="shared" si="650"/>
        <v>0</v>
      </c>
      <c r="CB80" s="98"/>
      <c r="CC80" s="99"/>
      <c r="CD80" s="100"/>
      <c r="CE80" s="100"/>
      <c r="CF80" s="104">
        <f t="shared" si="651"/>
        <v>0</v>
      </c>
      <c r="CG80" s="98"/>
      <c r="CH80" s="99"/>
      <c r="CI80" s="99"/>
      <c r="CJ80" s="106"/>
      <c r="CK80" s="105">
        <f t="shared" si="652"/>
        <v>0</v>
      </c>
      <c r="CL80" s="98" t="s">
        <v>37</v>
      </c>
      <c r="CM80" s="105">
        <v>168052882</v>
      </c>
      <c r="CN80" s="105">
        <v>2</v>
      </c>
      <c r="CO80" s="106"/>
      <c r="CP80" s="104">
        <f t="shared" si="653"/>
        <v>24461845.99708879</v>
      </c>
      <c r="CQ80" s="98" t="s">
        <v>37</v>
      </c>
      <c r="CR80" s="99">
        <v>168280553</v>
      </c>
      <c r="CS80" s="100">
        <v>2</v>
      </c>
      <c r="CT80" s="100">
        <v>1.63</v>
      </c>
      <c r="CU80" s="104">
        <f t="shared" si="654"/>
        <v>24530692.857142854</v>
      </c>
      <c r="CV80" s="1" t="s">
        <v>37</v>
      </c>
      <c r="CW80" s="107">
        <v>168625252.99000001</v>
      </c>
      <c r="CX80" s="1">
        <v>2</v>
      </c>
      <c r="CY80" s="1">
        <v>2.44</v>
      </c>
      <c r="CZ80" s="104">
        <f t="shared" si="655"/>
        <v>24580940.669096209</v>
      </c>
      <c r="DA80" s="105"/>
      <c r="DB80" s="1" t="s">
        <v>37</v>
      </c>
      <c r="DC80" s="107">
        <v>168867136</v>
      </c>
      <c r="DD80" s="1">
        <v>2</v>
      </c>
      <c r="DE80" s="1">
        <v>1.68</v>
      </c>
      <c r="DF80" s="104">
        <f t="shared" si="656"/>
        <v>24616200.583090376</v>
      </c>
      <c r="DG80" s="1" t="s">
        <v>37</v>
      </c>
      <c r="DH80" s="107">
        <v>169879111</v>
      </c>
      <c r="DI80" s="1">
        <v>2</v>
      </c>
      <c r="DJ80" s="1">
        <v>7.25</v>
      </c>
      <c r="DK80" s="104">
        <f t="shared" si="657"/>
        <v>24763718.804664724</v>
      </c>
      <c r="DL80" s="1" t="s">
        <v>37</v>
      </c>
      <c r="DM80" s="107">
        <v>170254873</v>
      </c>
      <c r="DN80" s="1">
        <v>2</v>
      </c>
      <c r="DO80" s="228">
        <v>2.6</v>
      </c>
      <c r="DP80" s="104">
        <f t="shared" si="658"/>
        <v>24818494.606413994</v>
      </c>
      <c r="DQ80" s="1" t="s">
        <v>37</v>
      </c>
      <c r="DR80" s="107">
        <v>170548065</v>
      </c>
      <c r="DS80" s="1">
        <v>2</v>
      </c>
      <c r="DT80" s="228">
        <v>2.0699999999999998</v>
      </c>
      <c r="DU80" s="104">
        <f t="shared" si="659"/>
        <v>24861233.965014577</v>
      </c>
      <c r="DV80" s="1" t="s">
        <v>37</v>
      </c>
      <c r="DW80" s="107">
        <v>171076677</v>
      </c>
      <c r="DX80" s="1">
        <v>2</v>
      </c>
      <c r="DY80" s="228">
        <v>3.67</v>
      </c>
      <c r="DZ80" s="104">
        <f t="shared" si="660"/>
        <v>24938291.107871719</v>
      </c>
      <c r="EA80" s="1" t="s">
        <v>37</v>
      </c>
      <c r="EB80" s="107">
        <v>171378185</v>
      </c>
      <c r="EC80" s="1">
        <v>2</v>
      </c>
      <c r="ED80" s="228">
        <v>2.11</v>
      </c>
      <c r="EE80" s="104">
        <f t="shared" si="661"/>
        <v>24982242.71137026</v>
      </c>
      <c r="EF80" s="1" t="s">
        <v>37</v>
      </c>
      <c r="EG80" s="107">
        <v>171685457</v>
      </c>
      <c r="EH80" s="1">
        <v>2</v>
      </c>
      <c r="EI80" s="228">
        <v>2.1</v>
      </c>
      <c r="EJ80" s="104">
        <f t="shared" si="662"/>
        <v>25027034.548104957</v>
      </c>
      <c r="EK80" s="1" t="s">
        <v>37</v>
      </c>
      <c r="EL80" s="107">
        <v>172219294</v>
      </c>
      <c r="EM80" s="1">
        <v>2</v>
      </c>
      <c r="EN80" s="228">
        <v>3.67</v>
      </c>
      <c r="EO80" s="104">
        <f t="shared" si="663"/>
        <v>25104853.352769677</v>
      </c>
      <c r="EP80" s="1" t="s">
        <v>37</v>
      </c>
      <c r="EQ80" s="107">
        <v>173327286</v>
      </c>
      <c r="ER80" s="1">
        <v>5</v>
      </c>
      <c r="ES80" s="228">
        <v>3.21</v>
      </c>
      <c r="ET80" s="104">
        <f t="shared" si="664"/>
        <v>25266368.221574344</v>
      </c>
      <c r="EV80" s="98" t="s">
        <v>37</v>
      </c>
      <c r="EW80" s="105">
        <v>174215330</v>
      </c>
      <c r="EX80" s="100">
        <v>5</v>
      </c>
      <c r="EY80" s="229">
        <v>6.1</v>
      </c>
      <c r="EZ80" s="104">
        <f t="shared" si="665"/>
        <v>25395820.699708454</v>
      </c>
      <c r="FB80" s="98" t="s">
        <v>37</v>
      </c>
      <c r="FC80" s="105">
        <v>174883227</v>
      </c>
      <c r="FD80" s="100">
        <v>5</v>
      </c>
      <c r="FE80" s="229">
        <v>4.5999999999999996</v>
      </c>
      <c r="FF80" s="104">
        <f t="shared" si="666"/>
        <v>25493181.778425656</v>
      </c>
      <c r="FH80" s="98" t="s">
        <v>37</v>
      </c>
      <c r="FI80" s="105">
        <v>238024584</v>
      </c>
      <c r="FJ80" s="100">
        <v>5</v>
      </c>
      <c r="FK80" s="229">
        <v>4.5999999999999996</v>
      </c>
      <c r="FL80" s="104">
        <f t="shared" si="667"/>
        <v>34697461.224489793</v>
      </c>
      <c r="FN80" s="98" t="s">
        <v>37</v>
      </c>
      <c r="FO80" s="105">
        <v>239001454</v>
      </c>
      <c r="FP80" s="100">
        <v>5</v>
      </c>
      <c r="FQ80" s="229">
        <v>4.8899999999999997</v>
      </c>
      <c r="FR80" s="104">
        <f t="shared" si="668"/>
        <v>34839862.099125363</v>
      </c>
      <c r="FT80" s="98" t="s">
        <v>37</v>
      </c>
      <c r="FU80" s="105">
        <v>240038990</v>
      </c>
      <c r="FV80" s="100">
        <v>5</v>
      </c>
      <c r="FW80" s="229">
        <v>6.28</v>
      </c>
      <c r="FX80" s="104">
        <f t="shared" si="669"/>
        <v>34991106.413994171</v>
      </c>
      <c r="FZ80" s="98" t="s">
        <v>37</v>
      </c>
      <c r="GA80" s="105">
        <v>240315605</v>
      </c>
      <c r="GB80" s="100">
        <v>5</v>
      </c>
      <c r="GC80" s="229">
        <v>1.36</v>
      </c>
      <c r="GD80" s="104">
        <f t="shared" si="670"/>
        <v>35031429.300291546</v>
      </c>
      <c r="GF80" s="98" t="s">
        <v>37</v>
      </c>
      <c r="GG80" s="105">
        <v>242592053</v>
      </c>
      <c r="GH80" s="100">
        <v>5</v>
      </c>
      <c r="GI80" s="229">
        <v>11.37</v>
      </c>
      <c r="GJ80" s="104">
        <f t="shared" si="671"/>
        <v>35363273.032069966</v>
      </c>
      <c r="GL80" s="98" t="s">
        <v>37</v>
      </c>
      <c r="GM80" s="105">
        <v>243104610</v>
      </c>
      <c r="GN80" s="100">
        <v>5</v>
      </c>
      <c r="GO80" s="229">
        <v>2.46</v>
      </c>
      <c r="GP80" s="104">
        <f t="shared" si="672"/>
        <v>35437989.795918368</v>
      </c>
      <c r="GR80" s="98" t="s">
        <v>37</v>
      </c>
      <c r="GS80" s="105">
        <v>243668680</v>
      </c>
      <c r="GT80" s="100">
        <v>5</v>
      </c>
      <c r="GU80" s="229">
        <v>2.78</v>
      </c>
      <c r="GV80" s="104">
        <f t="shared" si="673"/>
        <v>35520215.743440233</v>
      </c>
      <c r="GX80" s="98" t="s">
        <v>37</v>
      </c>
      <c r="GY80" s="105">
        <v>244173840</v>
      </c>
      <c r="GZ80" s="100">
        <v>5</v>
      </c>
      <c r="HA80" s="229">
        <v>2.4</v>
      </c>
      <c r="HB80" s="108">
        <f t="shared" si="674"/>
        <v>35593854.227405243</v>
      </c>
      <c r="HD80" s="98" t="s">
        <v>37</v>
      </c>
      <c r="HE80" s="105">
        <v>244588772.65000001</v>
      </c>
      <c r="HF80" s="100">
        <v>5</v>
      </c>
      <c r="HG80" s="229">
        <v>1.96</v>
      </c>
      <c r="HH80" s="108">
        <f t="shared" si="675"/>
        <v>35654340.036443152</v>
      </c>
      <c r="HJ80" s="98" t="s">
        <v>37</v>
      </c>
      <c r="HK80" s="105">
        <v>245546624</v>
      </c>
      <c r="HL80" s="100">
        <v>5</v>
      </c>
      <c r="HM80" s="229">
        <v>4.7</v>
      </c>
      <c r="HN80" s="108">
        <f t="shared" si="676"/>
        <v>35793968.513119534</v>
      </c>
      <c r="HP80" s="98" t="s">
        <v>37</v>
      </c>
      <c r="HQ80" s="105">
        <v>247099841</v>
      </c>
      <c r="HR80" s="100">
        <v>5</v>
      </c>
      <c r="HS80" s="229">
        <v>7.5</v>
      </c>
      <c r="HT80" s="108">
        <f t="shared" si="677"/>
        <v>36020384.985422738</v>
      </c>
      <c r="HV80" s="98" t="s">
        <v>37</v>
      </c>
      <c r="HW80" s="105">
        <v>246713639</v>
      </c>
      <c r="HX80" s="100">
        <v>5</v>
      </c>
      <c r="HY80" s="229">
        <v>-1.88</v>
      </c>
      <c r="HZ80" s="108">
        <f t="shared" si="678"/>
        <v>35964087.317784257</v>
      </c>
      <c r="IB80" s="98" t="s">
        <v>37</v>
      </c>
      <c r="IC80" s="105">
        <v>248675635</v>
      </c>
      <c r="ID80" s="100">
        <v>5</v>
      </c>
      <c r="IE80" s="229">
        <v>9.4499999999999993</v>
      </c>
      <c r="IF80" s="108">
        <f t="shared" si="679"/>
        <v>36250092.565597668</v>
      </c>
      <c r="IH80" s="98" t="s">
        <v>37</v>
      </c>
      <c r="II80" s="105">
        <v>249142512</v>
      </c>
      <c r="IJ80" s="100">
        <v>5</v>
      </c>
      <c r="IK80" s="229">
        <v>2.19</v>
      </c>
      <c r="IL80" s="108">
        <f t="shared" si="680"/>
        <v>36318150.437317781</v>
      </c>
      <c r="IN80" s="98" t="s">
        <v>37</v>
      </c>
      <c r="IO80" s="105">
        <v>250020628</v>
      </c>
      <c r="IP80" s="100">
        <v>5</v>
      </c>
      <c r="IQ80" s="229">
        <v>4.21</v>
      </c>
      <c r="IR80" s="108">
        <f t="shared" si="681"/>
        <v>36446155.685131192</v>
      </c>
      <c r="IT80" s="98" t="s">
        <v>37</v>
      </c>
      <c r="IU80" s="105">
        <v>250951940</v>
      </c>
      <c r="IV80" s="100">
        <v>5</v>
      </c>
      <c r="IW80" s="229">
        <v>4.37</v>
      </c>
      <c r="IX80" s="108">
        <f t="shared" si="682"/>
        <v>36581915.451895043</v>
      </c>
      <c r="IZ80" s="98" t="s">
        <v>37</v>
      </c>
      <c r="JA80" s="105">
        <v>251662076</v>
      </c>
      <c r="JB80" s="100">
        <v>5</v>
      </c>
      <c r="JC80" s="229">
        <v>3.4</v>
      </c>
      <c r="JD80" s="108">
        <f t="shared" si="691"/>
        <v>36685433.819241978</v>
      </c>
      <c r="JF80" s="98" t="s">
        <v>37</v>
      </c>
      <c r="JG80" s="105">
        <v>252500487</v>
      </c>
      <c r="JH80" s="100">
        <v>5</v>
      </c>
      <c r="JI80" s="229">
        <v>3.89</v>
      </c>
      <c r="JJ80" s="108">
        <f t="shared" si="683"/>
        <v>36807651.16618076</v>
      </c>
      <c r="JL80" s="98" t="s">
        <v>37</v>
      </c>
      <c r="JM80" s="105">
        <v>253280532</v>
      </c>
      <c r="JN80" s="100">
        <v>5</v>
      </c>
      <c r="JO80" s="229">
        <v>3.71</v>
      </c>
      <c r="JP80" s="108">
        <f t="shared" si="684"/>
        <v>36921360.349854223</v>
      </c>
      <c r="JR80" s="98" t="s">
        <v>37</v>
      </c>
      <c r="JS80" s="105">
        <v>254001308</v>
      </c>
      <c r="JT80" s="100">
        <v>5</v>
      </c>
      <c r="JU80" s="229">
        <v>3.3</v>
      </c>
      <c r="JV80" s="108">
        <f t="shared" si="685"/>
        <v>37026429.737609327</v>
      </c>
      <c r="JX80" s="98" t="s">
        <v>37</v>
      </c>
      <c r="JY80" s="105">
        <v>254860996</v>
      </c>
      <c r="JZ80" s="100">
        <v>5</v>
      </c>
      <c r="KA80" s="229">
        <v>3.99</v>
      </c>
      <c r="KB80" s="108">
        <f t="shared" si="686"/>
        <v>37151748.688046649</v>
      </c>
      <c r="KD80" s="98" t="s">
        <v>37</v>
      </c>
      <c r="KE80" s="105">
        <v>255419526</v>
      </c>
      <c r="KF80" s="100">
        <v>5</v>
      </c>
      <c r="KG80" s="229">
        <v>2.74</v>
      </c>
      <c r="KH80" s="108">
        <f t="shared" si="687"/>
        <v>37233167.055393584</v>
      </c>
      <c r="KJ80" s="98" t="s">
        <v>37</v>
      </c>
      <c r="KK80" s="105">
        <v>256723351</v>
      </c>
      <c r="KL80" s="100">
        <v>5</v>
      </c>
      <c r="KM80" s="229">
        <v>5.91</v>
      </c>
      <c r="KN80" s="108">
        <f t="shared" si="688"/>
        <v>37423229.008746356</v>
      </c>
      <c r="KP80" s="98" t="s">
        <v>37</v>
      </c>
      <c r="KQ80" s="105">
        <v>257464202</v>
      </c>
      <c r="KR80" s="100">
        <v>5</v>
      </c>
      <c r="KS80" s="229">
        <v>3.46</v>
      </c>
      <c r="KT80" s="108">
        <f t="shared" si="689"/>
        <v>37531224.781341106</v>
      </c>
      <c r="KV80" s="98" t="s">
        <v>37</v>
      </c>
      <c r="KW80" s="105">
        <v>258891094</v>
      </c>
      <c r="KX80" s="100">
        <v>5</v>
      </c>
      <c r="KY80" s="229">
        <v>6.53</v>
      </c>
      <c r="KZ80" s="108">
        <f t="shared" si="690"/>
        <v>37739226.530612245</v>
      </c>
      <c r="LB80" s="98" t="s">
        <v>37</v>
      </c>
      <c r="LC80" s="105">
        <v>259971844</v>
      </c>
      <c r="LD80" s="100">
        <v>5</v>
      </c>
      <c r="LE80" s="229">
        <v>4.88</v>
      </c>
      <c r="LF80" s="108">
        <f t="shared" si="692"/>
        <v>37896770.262390666</v>
      </c>
      <c r="LH80" s="98" t="s">
        <v>37</v>
      </c>
      <c r="LI80" s="105">
        <v>260143305</v>
      </c>
      <c r="LJ80" s="100">
        <v>5</v>
      </c>
      <c r="LK80" s="229">
        <v>1.48</v>
      </c>
      <c r="LL80" s="108">
        <f t="shared" si="697"/>
        <v>37921764.577259474</v>
      </c>
      <c r="LN80" s="98" t="s">
        <v>37</v>
      </c>
      <c r="LO80" s="105">
        <v>261225487</v>
      </c>
      <c r="LP80" s="100">
        <v>5</v>
      </c>
      <c r="LQ80" s="229">
        <v>4.63</v>
      </c>
      <c r="LR80" s="108">
        <f t="shared" si="698"/>
        <v>38079517.055393584</v>
      </c>
      <c r="LT80" s="98" t="s">
        <v>37</v>
      </c>
      <c r="LU80" s="105">
        <v>262418076</v>
      </c>
      <c r="LV80" s="100">
        <v>5</v>
      </c>
      <c r="LW80" s="229">
        <v>5.48</v>
      </c>
      <c r="LX80" s="108">
        <f t="shared" si="693"/>
        <v>38253363.848396502</v>
      </c>
      <c r="LZ80" s="98" t="s">
        <v>37</v>
      </c>
      <c r="MA80" s="105">
        <v>263527423</v>
      </c>
      <c r="MB80" s="100">
        <v>5</v>
      </c>
      <c r="MC80" s="229">
        <v>4.95</v>
      </c>
      <c r="MD80" s="108">
        <f t="shared" si="694"/>
        <v>38415076.239067055</v>
      </c>
      <c r="MF80" s="98" t="s">
        <v>37</v>
      </c>
      <c r="MG80" s="105">
        <v>264290158</v>
      </c>
      <c r="MH80" s="100">
        <v>5</v>
      </c>
      <c r="MI80" s="229">
        <v>3.47</v>
      </c>
      <c r="MJ80" s="108">
        <f t="shared" si="695"/>
        <v>38526262.099125363</v>
      </c>
      <c r="ML80" s="98" t="s">
        <v>37</v>
      </c>
      <c r="MM80" s="105">
        <v>265295600</v>
      </c>
      <c r="MN80" s="100">
        <v>5</v>
      </c>
      <c r="MO80" s="229">
        <v>4.4400000000000004</v>
      </c>
      <c r="MP80" s="108">
        <f t="shared" si="696"/>
        <v>38672827.988338187</v>
      </c>
      <c r="MR80" s="98" t="s">
        <v>37</v>
      </c>
      <c r="MS80" s="105">
        <v>266177140</v>
      </c>
      <c r="MT80" s="100">
        <v>5</v>
      </c>
      <c r="MU80" s="229">
        <v>3.86</v>
      </c>
      <c r="MV80" s="108">
        <f>MS80/MT4</f>
        <v>38801332.361516036</v>
      </c>
      <c r="MX80" s="98" t="s">
        <v>37</v>
      </c>
      <c r="MY80" s="105">
        <v>266763967</v>
      </c>
      <c r="MZ80" s="100">
        <v>5</v>
      </c>
      <c r="NA80" s="229">
        <v>2.65</v>
      </c>
      <c r="NB80" s="108">
        <f>MY80/MZ4</f>
        <v>38886875.655976675</v>
      </c>
      <c r="ND80" s="98" t="s">
        <v>37</v>
      </c>
      <c r="NE80" s="105">
        <v>268037233</v>
      </c>
      <c r="NF80" s="100">
        <v>5</v>
      </c>
      <c r="NG80" s="229">
        <v>5.61</v>
      </c>
      <c r="NH80" s="108">
        <f>NE80/NF4</f>
        <v>39072482.944606408</v>
      </c>
      <c r="NJ80" s="98" t="s">
        <v>37</v>
      </c>
      <c r="NK80" s="105">
        <v>269584474</v>
      </c>
      <c r="NL80" s="100">
        <v>5</v>
      </c>
      <c r="NM80" s="229">
        <v>6.93</v>
      </c>
      <c r="NN80" s="108">
        <f>NK80/NL4</f>
        <v>39298028.279883377</v>
      </c>
      <c r="NP80" s="98" t="s">
        <v>37</v>
      </c>
      <c r="NQ80" s="105">
        <v>270714113</v>
      </c>
      <c r="NR80" s="100">
        <v>5</v>
      </c>
      <c r="NS80" s="229">
        <v>4.9000000000000004</v>
      </c>
      <c r="NT80" s="108">
        <f>NQ80/NR4</f>
        <v>39462698.688046649</v>
      </c>
      <c r="NV80" s="98" t="s">
        <v>37</v>
      </c>
      <c r="NW80" s="105">
        <v>271731960</v>
      </c>
      <c r="NX80" s="100">
        <v>5</v>
      </c>
      <c r="NY80" s="229">
        <v>4.3899999999999997</v>
      </c>
      <c r="NZ80" s="108">
        <f>NW80/NX4</f>
        <v>39611072.886297375</v>
      </c>
      <c r="OB80" s="98" t="s">
        <v>37</v>
      </c>
      <c r="OC80" s="105">
        <v>272572883</v>
      </c>
      <c r="OD80" s="100">
        <v>5</v>
      </c>
      <c r="OE80" s="229">
        <v>3.84</v>
      </c>
      <c r="OF80" s="108">
        <f>OC80/OD4</f>
        <v>39733656.413994171</v>
      </c>
      <c r="OH80" s="98" t="s">
        <v>37</v>
      </c>
      <c r="OI80" s="105">
        <v>275373167</v>
      </c>
      <c r="OJ80" s="100">
        <v>5</v>
      </c>
      <c r="OK80" s="229">
        <v>12.2</v>
      </c>
      <c r="OL80" s="108">
        <f>OI80/OJ4</f>
        <v>40141861.078717202</v>
      </c>
      <c r="ON80" s="98" t="s">
        <v>37</v>
      </c>
      <c r="OO80" s="105">
        <v>276349582</v>
      </c>
      <c r="OP80" s="100">
        <v>5</v>
      </c>
      <c r="OQ80" s="229">
        <v>4.25</v>
      </c>
      <c r="OR80" s="108">
        <f>OO80/OP4</f>
        <v>40284195.626822159</v>
      </c>
      <c r="OT80" s="98" t="s">
        <v>37</v>
      </c>
      <c r="OU80" s="105">
        <v>277361744</v>
      </c>
      <c r="OV80" s="100">
        <v>5</v>
      </c>
      <c r="OW80" s="229">
        <v>4.28</v>
      </c>
      <c r="OX80" s="108">
        <f>OU80/OV4</f>
        <v>40431741.107871719</v>
      </c>
      <c r="OZ80" s="98" t="s">
        <v>37</v>
      </c>
      <c r="PA80" s="105">
        <v>280545680</v>
      </c>
      <c r="PB80" s="100">
        <v>5</v>
      </c>
      <c r="PC80" s="229">
        <v>13.78</v>
      </c>
      <c r="PD80" s="108">
        <f>PA80/PB4</f>
        <v>40895871.720116615</v>
      </c>
      <c r="PF80" s="98" t="s">
        <v>37</v>
      </c>
      <c r="PG80" s="105">
        <v>281607787</v>
      </c>
      <c r="PH80" s="100">
        <v>5</v>
      </c>
      <c r="PI80" s="229">
        <v>4.4400000000000004</v>
      </c>
      <c r="PJ80" s="108">
        <f>PG80/PH4</f>
        <v>41050697.813411079</v>
      </c>
      <c r="PL80" s="98" t="s">
        <v>37</v>
      </c>
      <c r="PM80" s="105">
        <v>282465814</v>
      </c>
      <c r="PN80" s="100">
        <v>5</v>
      </c>
      <c r="PO80" s="229">
        <v>3.56</v>
      </c>
      <c r="PP80" s="108">
        <f>PM80/PN4</f>
        <v>41175774.635568514</v>
      </c>
      <c r="PR80" s="98" t="s">
        <v>37</v>
      </c>
      <c r="PS80" s="105">
        <v>283317981</v>
      </c>
      <c r="PT80" s="100">
        <v>5</v>
      </c>
      <c r="PU80" s="229">
        <v>3.62</v>
      </c>
      <c r="PV80" s="108">
        <f>PS80/PT4</f>
        <v>41299997.2303207</v>
      </c>
      <c r="PX80" s="98" t="s">
        <v>37</v>
      </c>
      <c r="PY80" s="105">
        <v>283602461</v>
      </c>
      <c r="PZ80" s="100">
        <v>5</v>
      </c>
      <c r="QA80" s="229">
        <v>1.1100000000000001</v>
      </c>
      <c r="QB80" s="108">
        <f>PY80/PZ4</f>
        <v>41341466.618075803</v>
      </c>
      <c r="QD80" s="98" t="s">
        <v>37</v>
      </c>
      <c r="QE80" s="105">
        <v>284291605</v>
      </c>
      <c r="QF80" s="100">
        <v>5</v>
      </c>
      <c r="QG80" s="229">
        <v>2.92</v>
      </c>
      <c r="QH80" s="108">
        <f>QE80/QF4</f>
        <v>41441924.927113704</v>
      </c>
      <c r="QJ80" s="98" t="s">
        <v>37</v>
      </c>
      <c r="QK80" s="105">
        <v>285294779</v>
      </c>
      <c r="QL80" s="100">
        <v>5</v>
      </c>
      <c r="QM80" s="229">
        <v>4.1399999999999997</v>
      </c>
      <c r="QN80" s="108">
        <f>QK80/QL4</f>
        <v>41588160.204081632</v>
      </c>
      <c r="QP80" s="98" t="s">
        <v>37</v>
      </c>
      <c r="QQ80" s="105">
        <v>286138438</v>
      </c>
      <c r="QR80" s="100">
        <v>5</v>
      </c>
      <c r="QS80" s="229">
        <v>3.45</v>
      </c>
      <c r="QT80" s="108">
        <f>QQ80/QR4</f>
        <v>41711142.565597668</v>
      </c>
      <c r="QV80" s="98" t="s">
        <v>37</v>
      </c>
      <c r="QW80" s="105">
        <v>287001035</v>
      </c>
      <c r="QX80" s="100">
        <v>5</v>
      </c>
      <c r="QY80" s="229">
        <v>3.82</v>
      </c>
      <c r="QZ80" s="108">
        <f>QW80/QX4</f>
        <v>41836885.568513118</v>
      </c>
      <c r="RB80" s="98" t="s">
        <v>37</v>
      </c>
      <c r="RC80" s="105">
        <v>287067046</v>
      </c>
      <c r="RD80" s="100">
        <v>5</v>
      </c>
      <c r="RE80" s="229">
        <v>0.18</v>
      </c>
      <c r="RF80" s="108">
        <f>RC80/RD4</f>
        <v>41846508.163265303</v>
      </c>
      <c r="RH80" s="98" t="s">
        <v>37</v>
      </c>
      <c r="RI80" s="105">
        <v>287199104</v>
      </c>
      <c r="RJ80" s="100">
        <v>5</v>
      </c>
      <c r="RK80" s="229">
        <v>0.55000000000000004</v>
      </c>
      <c r="RL80" s="108">
        <f>RI80/RJ4</f>
        <v>41865758.600583091</v>
      </c>
      <c r="RN80" s="98" t="s">
        <v>37</v>
      </c>
      <c r="RO80" s="105">
        <v>289097069</v>
      </c>
      <c r="RP80" s="100">
        <v>5</v>
      </c>
      <c r="RQ80" s="229">
        <v>7.83</v>
      </c>
      <c r="RR80" s="108">
        <f>RO80/RP4</f>
        <v>42142429.883381926</v>
      </c>
      <c r="RT80" s="98" t="s">
        <v>37</v>
      </c>
      <c r="RU80" s="105">
        <v>289768231</v>
      </c>
      <c r="RV80" s="100">
        <v>5</v>
      </c>
      <c r="RW80" s="229">
        <v>2.79</v>
      </c>
      <c r="RX80" s="108">
        <f>RU80/RV4</f>
        <v>42240266.909620993</v>
      </c>
      <c r="RZ80" s="98" t="s">
        <v>37</v>
      </c>
      <c r="SA80" s="105">
        <v>290733363</v>
      </c>
      <c r="SB80" s="100">
        <v>5</v>
      </c>
      <c r="SC80" s="229">
        <v>3.9</v>
      </c>
      <c r="SD80" s="108">
        <f>SA80/SB4</f>
        <v>42380956.705539353</v>
      </c>
      <c r="SF80" s="98" t="s">
        <v>37</v>
      </c>
      <c r="SG80" s="105">
        <v>291185969</v>
      </c>
      <c r="SH80" s="100">
        <v>5</v>
      </c>
      <c r="SI80" s="229">
        <v>1.78</v>
      </c>
      <c r="SJ80" s="108">
        <f>SG80/SH4</f>
        <v>42446934.256559767</v>
      </c>
      <c r="SL80" s="98" t="s">
        <v>37</v>
      </c>
      <c r="SM80" s="105">
        <v>289913044</v>
      </c>
      <c r="SN80" s="100">
        <v>5</v>
      </c>
      <c r="SO80" s="229">
        <v>-5.25</v>
      </c>
      <c r="SP80" s="108">
        <f>SM80/SN4</f>
        <v>42261376.676384836</v>
      </c>
      <c r="SR80" s="98" t="s">
        <v>37</v>
      </c>
      <c r="SS80" s="105">
        <v>290843585</v>
      </c>
      <c r="ST80" s="100">
        <v>5</v>
      </c>
      <c r="SU80" s="229">
        <v>3.65</v>
      </c>
      <c r="SV80" s="108">
        <f>SS80/ST4</f>
        <v>42397024.052478135</v>
      </c>
      <c r="SX80" s="98" t="s">
        <v>37</v>
      </c>
      <c r="SY80" s="105">
        <v>291588896</v>
      </c>
      <c r="SZ80" s="100">
        <v>5</v>
      </c>
      <c r="TA80" s="229">
        <v>3.17</v>
      </c>
      <c r="TB80" s="108">
        <f>SY80/SZ4</f>
        <v>42505669.970845476</v>
      </c>
      <c r="TD80" s="98" t="s">
        <v>33</v>
      </c>
      <c r="TE80" s="105">
        <v>291966627.91000003</v>
      </c>
      <c r="TF80" s="100">
        <v>5</v>
      </c>
      <c r="TG80" s="229">
        <v>1.45</v>
      </c>
      <c r="TH80" s="108">
        <f>TE80/TF4</f>
        <v>42560732.931486882</v>
      </c>
      <c r="TJ80" s="98" t="s">
        <v>33</v>
      </c>
      <c r="TK80" s="105">
        <v>292544813.56</v>
      </c>
      <c r="TL80" s="100">
        <v>5</v>
      </c>
      <c r="TM80" s="229">
        <v>2.25</v>
      </c>
      <c r="TN80" s="108">
        <f>TK80/TL4</f>
        <v>42645016.553935856</v>
      </c>
      <c r="TP80" s="98" t="s">
        <v>33</v>
      </c>
      <c r="TQ80" s="105">
        <v>294326296.19</v>
      </c>
      <c r="TR80" s="100">
        <v>5</v>
      </c>
      <c r="TS80" s="229">
        <v>6.94</v>
      </c>
      <c r="TT80" s="108">
        <f>TQ80/TR4</f>
        <v>42904707.899416909</v>
      </c>
      <c r="TV80" s="98" t="s">
        <v>33</v>
      </c>
      <c r="TW80" s="105">
        <v>294955799.18000001</v>
      </c>
      <c r="TX80" s="100">
        <v>5</v>
      </c>
      <c r="TY80" s="229">
        <v>2.48</v>
      </c>
      <c r="TZ80" s="108">
        <f>TW80/TX4</f>
        <v>42996472.183673471</v>
      </c>
      <c r="UB80" s="98" t="s">
        <v>33</v>
      </c>
      <c r="UC80" s="105">
        <v>294830739.5</v>
      </c>
      <c r="UD80" s="100">
        <v>5</v>
      </c>
      <c r="UE80" s="1">
        <v>-0.51</v>
      </c>
      <c r="UF80" s="108">
        <f>UC80/UD4</f>
        <v>42978241.909620993</v>
      </c>
    </row>
    <row r="81" spans="1:552" x14ac:dyDescent="0.25">
      <c r="A81" s="76" t="s">
        <v>254</v>
      </c>
      <c r="B81" s="77" t="s">
        <v>1</v>
      </c>
      <c r="C81" s="258" t="s">
        <v>75</v>
      </c>
      <c r="D81" s="289"/>
      <c r="E81" s="88"/>
      <c r="F81" s="94"/>
      <c r="G81" s="91"/>
      <c r="H81" s="319">
        <f t="shared" si="636"/>
        <v>0</v>
      </c>
      <c r="I81" s="80"/>
      <c r="J81" s="217"/>
      <c r="K81" s="218"/>
      <c r="M81" s="218">
        <f t="shared" si="637"/>
        <v>0</v>
      </c>
      <c r="N81" s="89"/>
      <c r="O81" s="88"/>
      <c r="P81" s="94"/>
      <c r="Q81" s="320">
        <f t="shared" si="638"/>
        <v>0</v>
      </c>
      <c r="R81" s="321"/>
      <c r="S81" s="89"/>
      <c r="T81" s="88"/>
      <c r="U81" s="94"/>
      <c r="V81" s="97">
        <f t="shared" si="639"/>
        <v>0</v>
      </c>
      <c r="W81" s="321"/>
      <c r="X81" s="89"/>
      <c r="Y81" s="88"/>
      <c r="Z81" s="94"/>
      <c r="AA81" s="93">
        <f t="shared" si="640"/>
        <v>0</v>
      </c>
      <c r="AB81" s="321"/>
      <c r="AC81" s="89"/>
      <c r="AD81" s="88"/>
      <c r="AE81" s="88"/>
      <c r="AF81" s="93">
        <f t="shared" si="641"/>
        <v>0</v>
      </c>
      <c r="AG81" s="321"/>
      <c r="AH81" s="90"/>
      <c r="AI81" s="88"/>
      <c r="AJ81" s="94"/>
      <c r="AK81" s="220">
        <f t="shared" si="642"/>
        <v>0</v>
      </c>
      <c r="AL81" s="321"/>
      <c r="AM81" s="89"/>
      <c r="AN81" s="88"/>
      <c r="AO81" s="94"/>
      <c r="AQ81" s="93">
        <f t="shared" si="643"/>
        <v>0</v>
      </c>
      <c r="AR81" s="88"/>
      <c r="AS81" s="89"/>
      <c r="AT81" s="88"/>
      <c r="AU81" s="94"/>
      <c r="AV81" s="221"/>
      <c r="AW81" s="97">
        <f t="shared" si="644"/>
        <v>0</v>
      </c>
      <c r="AX81" s="89" t="s">
        <v>33</v>
      </c>
      <c r="AY81" s="88">
        <v>178137452</v>
      </c>
      <c r="AZ81" s="94">
        <v>3</v>
      </c>
      <c r="BA81" s="94"/>
      <c r="BB81" s="220">
        <f t="shared" si="645"/>
        <v>25742406.358381502</v>
      </c>
      <c r="BC81" s="325" t="s">
        <v>33</v>
      </c>
      <c r="BD81" s="88">
        <v>178211263.28999999</v>
      </c>
      <c r="BE81" s="323">
        <v>3</v>
      </c>
      <c r="BF81" s="113">
        <v>0.5</v>
      </c>
      <c r="BG81" s="97">
        <f t="shared" si="646"/>
        <v>25827719.317391302</v>
      </c>
      <c r="BH81" s="98" t="s">
        <v>33</v>
      </c>
      <c r="BI81" s="99">
        <v>178258978.38</v>
      </c>
      <c r="BJ81" s="100">
        <v>3</v>
      </c>
      <c r="BK81" s="100">
        <v>0.32</v>
      </c>
      <c r="BL81" s="223">
        <f t="shared" si="647"/>
        <v>25872130.388969522</v>
      </c>
      <c r="BM81" s="224" t="s">
        <v>33</v>
      </c>
      <c r="BN81" s="99">
        <v>178340331</v>
      </c>
      <c r="BO81" s="100">
        <v>3</v>
      </c>
      <c r="BP81" s="106">
        <v>0.52</v>
      </c>
      <c r="BQ81" s="104">
        <f t="shared" si="648"/>
        <v>25883937.735849056</v>
      </c>
      <c r="BR81" s="98" t="s">
        <v>33</v>
      </c>
      <c r="BS81" s="99">
        <v>178379198</v>
      </c>
      <c r="BT81" s="100">
        <v>3</v>
      </c>
      <c r="BU81" s="106">
        <v>0.26</v>
      </c>
      <c r="BV81" s="104">
        <f t="shared" si="649"/>
        <v>25927209.011627909</v>
      </c>
      <c r="BW81" s="98" t="s">
        <v>33</v>
      </c>
      <c r="BX81" s="99">
        <v>178617083</v>
      </c>
      <c r="BY81" s="100">
        <v>3</v>
      </c>
      <c r="BZ81" s="100">
        <v>1.56</v>
      </c>
      <c r="CA81" s="104">
        <f t="shared" si="650"/>
        <v>25999575.400291119</v>
      </c>
      <c r="CB81" s="98" t="s">
        <v>33</v>
      </c>
      <c r="CC81" s="99">
        <v>178790111</v>
      </c>
      <c r="CD81" s="100">
        <v>3</v>
      </c>
      <c r="CE81" s="100">
        <v>1.1100000000000001</v>
      </c>
      <c r="CF81" s="104">
        <f t="shared" si="651"/>
        <v>26024761.426491994</v>
      </c>
      <c r="CG81" s="98" t="s">
        <v>33</v>
      </c>
      <c r="CH81" s="99">
        <v>179334386</v>
      </c>
      <c r="CI81" s="99">
        <v>3</v>
      </c>
      <c r="CJ81" s="106">
        <v>3.65</v>
      </c>
      <c r="CK81" s="105">
        <f t="shared" si="652"/>
        <v>26103986.317321688</v>
      </c>
      <c r="CL81" s="98" t="s">
        <v>33</v>
      </c>
      <c r="CM81" s="105">
        <v>179799959</v>
      </c>
      <c r="CN81" s="105">
        <v>3</v>
      </c>
      <c r="CO81" s="106">
        <v>3.06</v>
      </c>
      <c r="CP81" s="104">
        <f t="shared" si="653"/>
        <v>26171755.312954877</v>
      </c>
      <c r="CQ81" s="98" t="s">
        <v>33</v>
      </c>
      <c r="CR81" s="99">
        <v>180198693</v>
      </c>
      <c r="CS81" s="100">
        <v>3</v>
      </c>
      <c r="CT81" s="100">
        <v>2.66</v>
      </c>
      <c r="CU81" s="104">
        <f t="shared" si="654"/>
        <v>26268031.049562681</v>
      </c>
      <c r="CV81" s="1" t="s">
        <v>33</v>
      </c>
      <c r="CW81" s="107">
        <v>180455350.71000001</v>
      </c>
      <c r="CX81" s="1">
        <v>3</v>
      </c>
      <c r="CY81" s="1">
        <v>1.62</v>
      </c>
      <c r="CZ81" s="104">
        <f t="shared" si="655"/>
        <v>26305444.709912535</v>
      </c>
      <c r="DA81" s="105"/>
      <c r="DB81" s="1" t="s">
        <v>33</v>
      </c>
      <c r="DC81" s="107">
        <v>181062887</v>
      </c>
      <c r="DD81" s="1">
        <v>3</v>
      </c>
      <c r="DE81" s="1">
        <v>3.92</v>
      </c>
      <c r="DF81" s="104">
        <f t="shared" si="656"/>
        <v>26394006.851311952</v>
      </c>
      <c r="DG81" s="1" t="s">
        <v>33</v>
      </c>
      <c r="DH81" s="107">
        <v>181579182</v>
      </c>
      <c r="DI81" s="1">
        <v>3</v>
      </c>
      <c r="DJ81" s="1">
        <v>3.54</v>
      </c>
      <c r="DK81" s="104">
        <f t="shared" si="657"/>
        <v>26469268.513119534</v>
      </c>
      <c r="DL81" s="1" t="s">
        <v>33</v>
      </c>
      <c r="DM81" s="107">
        <v>181818264</v>
      </c>
      <c r="DN81" s="1">
        <v>3</v>
      </c>
      <c r="DO81" s="228">
        <v>2.58</v>
      </c>
      <c r="DP81" s="104">
        <f t="shared" si="658"/>
        <v>26504120.116618074</v>
      </c>
      <c r="DQ81" s="1" t="s">
        <v>33</v>
      </c>
      <c r="DR81" s="107">
        <v>182389993</v>
      </c>
      <c r="DS81" s="1">
        <v>3</v>
      </c>
      <c r="DT81" s="228">
        <v>3.77</v>
      </c>
      <c r="DU81" s="104">
        <f t="shared" si="659"/>
        <v>26587462.536443148</v>
      </c>
      <c r="DV81" s="1" t="s">
        <v>33</v>
      </c>
      <c r="DW81" s="107">
        <v>183074450</v>
      </c>
      <c r="DX81" s="1">
        <v>3</v>
      </c>
      <c r="DY81" s="228">
        <v>4.38</v>
      </c>
      <c r="DZ81" s="104">
        <f t="shared" si="660"/>
        <v>26687237.609329443</v>
      </c>
      <c r="EA81" s="1" t="s">
        <v>33</v>
      </c>
      <c r="EB81" s="107">
        <v>183666793</v>
      </c>
      <c r="EC81" s="1">
        <v>3</v>
      </c>
      <c r="ED81" s="228">
        <v>3.88</v>
      </c>
      <c r="EE81" s="104">
        <f t="shared" si="661"/>
        <v>26773584.985422738</v>
      </c>
      <c r="EF81" s="1" t="s">
        <v>33</v>
      </c>
      <c r="EG81" s="107">
        <v>184209314</v>
      </c>
      <c r="EH81" s="1">
        <v>3</v>
      </c>
      <c r="EI81" s="228">
        <v>3.43</v>
      </c>
      <c r="EJ81" s="104">
        <f t="shared" si="662"/>
        <v>26852669.67930029</v>
      </c>
      <c r="EK81" s="1" t="s">
        <v>33</v>
      </c>
      <c r="EL81" s="107">
        <v>184776425</v>
      </c>
      <c r="EM81" s="1">
        <v>3</v>
      </c>
      <c r="EN81" s="228">
        <v>3.55</v>
      </c>
      <c r="EO81" s="104">
        <f t="shared" si="663"/>
        <v>26935338.921282798</v>
      </c>
      <c r="EP81" s="1" t="s">
        <v>33</v>
      </c>
      <c r="EQ81" s="107">
        <v>185372892</v>
      </c>
      <c r="ER81" s="1">
        <v>3</v>
      </c>
      <c r="ES81" s="228">
        <v>3.87</v>
      </c>
      <c r="ET81" s="104">
        <f t="shared" si="664"/>
        <v>27022287.463556848</v>
      </c>
      <c r="EV81" s="98" t="s">
        <v>33</v>
      </c>
      <c r="EW81" s="105">
        <v>185895388</v>
      </c>
      <c r="EX81" s="100">
        <v>3</v>
      </c>
      <c r="EY81" s="229">
        <v>3.27</v>
      </c>
      <c r="EZ81" s="104">
        <f t="shared" si="665"/>
        <v>27098453.061224487</v>
      </c>
      <c r="FB81" s="98" t="s">
        <v>33</v>
      </c>
      <c r="FC81" s="105">
        <v>186435437</v>
      </c>
      <c r="FD81" s="100">
        <v>3</v>
      </c>
      <c r="FE81" s="229">
        <v>3.49</v>
      </c>
      <c r="FF81" s="104">
        <f t="shared" si="666"/>
        <v>27177177.405247811</v>
      </c>
      <c r="FH81" s="98" t="s">
        <v>33</v>
      </c>
      <c r="FI81" s="105">
        <v>371818212</v>
      </c>
      <c r="FJ81" s="100">
        <v>3</v>
      </c>
      <c r="FK81" s="229">
        <v>3.49</v>
      </c>
      <c r="FL81" s="104">
        <f t="shared" si="667"/>
        <v>54200905.539358601</v>
      </c>
      <c r="FN81" s="98" t="s">
        <v>33</v>
      </c>
      <c r="FO81" s="105">
        <v>372855531</v>
      </c>
      <c r="FP81" s="100">
        <v>3</v>
      </c>
      <c r="FQ81" s="229">
        <v>3.25</v>
      </c>
      <c r="FR81" s="104">
        <f t="shared" si="668"/>
        <v>54352118.221574344</v>
      </c>
      <c r="FT81" s="98" t="s">
        <v>33</v>
      </c>
      <c r="FU81" s="105">
        <v>373856677</v>
      </c>
      <c r="FV81" s="100">
        <v>3</v>
      </c>
      <c r="FW81" s="229">
        <v>3.6</v>
      </c>
      <c r="FX81" s="104">
        <f t="shared" si="669"/>
        <v>54498057.871720113</v>
      </c>
      <c r="FZ81" s="98" t="s">
        <v>33</v>
      </c>
      <c r="GA81" s="105">
        <v>374661749</v>
      </c>
      <c r="GB81" s="100">
        <v>3</v>
      </c>
      <c r="GC81" s="229">
        <v>2.48</v>
      </c>
      <c r="GD81" s="104">
        <f t="shared" si="670"/>
        <v>54615415.306122445</v>
      </c>
      <c r="GF81" s="98" t="s">
        <v>33</v>
      </c>
      <c r="GG81" s="105">
        <v>375844365</v>
      </c>
      <c r="GH81" s="100">
        <v>3</v>
      </c>
      <c r="GI81" s="229">
        <v>3.79</v>
      </c>
      <c r="GJ81" s="104">
        <f t="shared" si="671"/>
        <v>54787808.309037901</v>
      </c>
      <c r="GL81" s="98" t="s">
        <v>33</v>
      </c>
      <c r="GM81" s="105">
        <v>377027397</v>
      </c>
      <c r="GN81" s="100">
        <v>3</v>
      </c>
      <c r="GO81" s="229">
        <v>3.66</v>
      </c>
      <c r="GP81" s="104">
        <f t="shared" si="672"/>
        <v>54960261.953352764</v>
      </c>
      <c r="GR81" s="98" t="s">
        <v>33</v>
      </c>
      <c r="GS81" s="105">
        <v>378658459</v>
      </c>
      <c r="GT81" s="100">
        <v>3</v>
      </c>
      <c r="GU81" s="229">
        <v>5.19</v>
      </c>
      <c r="GV81" s="104">
        <f t="shared" si="673"/>
        <v>55198026.093294457</v>
      </c>
      <c r="GX81" s="98" t="s">
        <v>33</v>
      </c>
      <c r="GY81" s="105">
        <v>379802535</v>
      </c>
      <c r="GZ81" s="100">
        <v>3</v>
      </c>
      <c r="HA81" s="229">
        <v>3.51</v>
      </c>
      <c r="HB81" s="108">
        <f t="shared" si="674"/>
        <v>55364801.020408161</v>
      </c>
      <c r="HD81" s="98" t="s">
        <v>33</v>
      </c>
      <c r="HE81" s="105">
        <v>380841082.10000002</v>
      </c>
      <c r="HF81" s="100">
        <v>3</v>
      </c>
      <c r="HG81" s="229">
        <v>3.16</v>
      </c>
      <c r="HH81" s="108">
        <f t="shared" si="675"/>
        <v>55516192.725947522</v>
      </c>
      <c r="HJ81" s="98" t="s">
        <v>33</v>
      </c>
      <c r="HK81" s="105">
        <v>381981007</v>
      </c>
      <c r="HL81" s="100">
        <v>3</v>
      </c>
      <c r="HM81" s="229">
        <v>3.59</v>
      </c>
      <c r="HN81" s="108">
        <f t="shared" si="676"/>
        <v>55682362.536443144</v>
      </c>
      <c r="HP81" s="98" t="s">
        <v>33</v>
      </c>
      <c r="HQ81" s="105">
        <v>383169410</v>
      </c>
      <c r="HR81" s="100">
        <v>3</v>
      </c>
      <c r="HS81" s="229">
        <v>3.61</v>
      </c>
      <c r="HT81" s="108">
        <f t="shared" si="677"/>
        <v>55855599.12536443</v>
      </c>
      <c r="HV81" s="98" t="s">
        <v>33</v>
      </c>
      <c r="HW81" s="105">
        <v>384516103</v>
      </c>
      <c r="HX81" s="100">
        <v>3</v>
      </c>
      <c r="HY81" s="229">
        <v>4.22</v>
      </c>
      <c r="HZ81" s="108">
        <f t="shared" si="678"/>
        <v>56051910.058309034</v>
      </c>
      <c r="IB81" s="98" t="s">
        <v>33</v>
      </c>
      <c r="IC81" s="105">
        <v>386789207</v>
      </c>
      <c r="ID81" s="100">
        <v>3</v>
      </c>
      <c r="IE81" s="229">
        <v>6.97</v>
      </c>
      <c r="IF81" s="108">
        <f t="shared" si="679"/>
        <v>56383266.326530613</v>
      </c>
      <c r="IH81" s="98" t="s">
        <v>33</v>
      </c>
      <c r="II81" s="105">
        <v>388617896</v>
      </c>
      <c r="IJ81" s="100">
        <v>3</v>
      </c>
      <c r="IK81" s="229">
        <v>5.54</v>
      </c>
      <c r="IL81" s="108">
        <f t="shared" si="680"/>
        <v>56649839.067055389</v>
      </c>
      <c r="IN81" s="98" t="s">
        <v>33</v>
      </c>
      <c r="IO81" s="105">
        <v>389834956</v>
      </c>
      <c r="IP81" s="100">
        <v>3</v>
      </c>
      <c r="IQ81" s="229">
        <v>4.03</v>
      </c>
      <c r="IR81" s="108">
        <f t="shared" si="681"/>
        <v>56827253.06122449</v>
      </c>
      <c r="IT81" s="98" t="s">
        <v>33</v>
      </c>
      <c r="IU81" s="105">
        <v>391080658</v>
      </c>
      <c r="IV81" s="100">
        <v>3</v>
      </c>
      <c r="IW81" s="229">
        <v>3.7</v>
      </c>
      <c r="IX81" s="108">
        <f t="shared" si="682"/>
        <v>57008842.274052478</v>
      </c>
      <c r="IZ81" s="98" t="s">
        <v>33</v>
      </c>
      <c r="JA81" s="105">
        <v>392202827</v>
      </c>
      <c r="JB81" s="100">
        <v>3</v>
      </c>
      <c r="JC81" s="229">
        <v>4.09</v>
      </c>
      <c r="JD81" s="108">
        <f t="shared" si="691"/>
        <v>57172423.760932945</v>
      </c>
      <c r="JF81" s="98" t="s">
        <v>33</v>
      </c>
      <c r="JG81" s="105">
        <v>393680229</v>
      </c>
      <c r="JH81" s="100">
        <v>3</v>
      </c>
      <c r="JI81" s="229">
        <v>3.78</v>
      </c>
      <c r="JJ81" s="108">
        <f t="shared" si="683"/>
        <v>57387788.483965009</v>
      </c>
      <c r="JL81" s="98" t="s">
        <v>33</v>
      </c>
      <c r="JM81" s="105">
        <v>394892768</v>
      </c>
      <c r="JN81" s="100">
        <v>3</v>
      </c>
      <c r="JO81" s="229">
        <v>3.7</v>
      </c>
      <c r="JP81" s="108">
        <f t="shared" si="684"/>
        <v>57564543.440233231</v>
      </c>
      <c r="JR81" s="98" t="s">
        <v>33</v>
      </c>
      <c r="JS81" s="105">
        <v>396205011</v>
      </c>
      <c r="JT81" s="100">
        <v>3</v>
      </c>
      <c r="JU81" s="229">
        <v>3.85</v>
      </c>
      <c r="JV81" s="108">
        <f t="shared" si="685"/>
        <v>57755832.507288627</v>
      </c>
      <c r="JX81" s="98" t="s">
        <v>33</v>
      </c>
      <c r="JY81" s="105">
        <v>398077045</v>
      </c>
      <c r="JZ81" s="100">
        <v>3</v>
      </c>
      <c r="KA81" s="229">
        <v>5.54</v>
      </c>
      <c r="KB81" s="108">
        <f t="shared" si="686"/>
        <v>58028723.760932945</v>
      </c>
      <c r="KD81" s="98" t="s">
        <v>33</v>
      </c>
      <c r="KE81" s="105">
        <v>399211510</v>
      </c>
      <c r="KF81" s="100">
        <v>3</v>
      </c>
      <c r="KG81" s="229">
        <v>3.56</v>
      </c>
      <c r="KH81" s="108">
        <f t="shared" si="687"/>
        <v>58194097.667638481</v>
      </c>
      <c r="KJ81" s="98" t="s">
        <v>33</v>
      </c>
      <c r="KK81" s="105">
        <v>400884119</v>
      </c>
      <c r="KL81" s="100">
        <v>3</v>
      </c>
      <c r="KM81" s="229">
        <v>4.83</v>
      </c>
      <c r="KN81" s="108">
        <f t="shared" si="688"/>
        <v>58437918.221574344</v>
      </c>
      <c r="KP81" s="98" t="s">
        <v>33</v>
      </c>
      <c r="KQ81" s="105">
        <v>402738931</v>
      </c>
      <c r="KR81" s="100">
        <v>3</v>
      </c>
      <c r="KS81" s="229">
        <v>5.55</v>
      </c>
      <c r="KT81" s="108">
        <f t="shared" si="689"/>
        <v>58708298.979591832</v>
      </c>
      <c r="KV81" s="98" t="s">
        <v>33</v>
      </c>
      <c r="KW81" s="105">
        <v>404042635</v>
      </c>
      <c r="KX81" s="100">
        <v>3</v>
      </c>
      <c r="KY81" s="229">
        <v>3.84</v>
      </c>
      <c r="KZ81" s="108">
        <f t="shared" si="690"/>
        <v>58898343.294460639</v>
      </c>
      <c r="LB81" s="98" t="s">
        <v>33</v>
      </c>
      <c r="LC81" s="105">
        <v>406057605</v>
      </c>
      <c r="LD81" s="100">
        <v>3</v>
      </c>
      <c r="LE81" s="229">
        <v>5.67</v>
      </c>
      <c r="LF81" s="108">
        <f t="shared" si="692"/>
        <v>59192070.699708454</v>
      </c>
      <c r="LH81" s="98" t="s">
        <v>33</v>
      </c>
      <c r="LI81" s="105">
        <v>407412307</v>
      </c>
      <c r="LJ81" s="100">
        <v>3</v>
      </c>
      <c r="LK81" s="229">
        <v>4.49</v>
      </c>
      <c r="LL81" s="108">
        <f t="shared" si="697"/>
        <v>59389549.12536443</v>
      </c>
      <c r="LN81" s="98" t="s">
        <v>33</v>
      </c>
      <c r="LO81" s="105">
        <v>408689204</v>
      </c>
      <c r="LP81" s="100">
        <v>3</v>
      </c>
      <c r="LQ81" s="229">
        <v>3.4</v>
      </c>
      <c r="LR81" s="108">
        <f t="shared" si="698"/>
        <v>59575685.714285709</v>
      </c>
      <c r="LT81" s="98" t="s">
        <v>33</v>
      </c>
      <c r="LU81" s="105">
        <v>410244648</v>
      </c>
      <c r="LV81" s="100">
        <v>3</v>
      </c>
      <c r="LW81" s="229">
        <v>4.57</v>
      </c>
      <c r="LX81" s="108">
        <f t="shared" si="693"/>
        <v>59802426.822157435</v>
      </c>
      <c r="LZ81" s="98" t="s">
        <v>33</v>
      </c>
      <c r="MA81" s="105">
        <v>411769879</v>
      </c>
      <c r="MB81" s="100">
        <v>3</v>
      </c>
      <c r="MC81" s="229">
        <v>4.32</v>
      </c>
      <c r="MD81" s="108">
        <f t="shared" si="694"/>
        <v>60024763.702623904</v>
      </c>
      <c r="MF81" s="98" t="s">
        <v>33</v>
      </c>
      <c r="MG81" s="105">
        <v>412798234</v>
      </c>
      <c r="MH81" s="100">
        <v>3</v>
      </c>
      <c r="MI81" s="229">
        <v>3</v>
      </c>
      <c r="MJ81" s="108">
        <f t="shared" si="695"/>
        <v>60174669.679300286</v>
      </c>
      <c r="ML81" s="98" t="s">
        <v>33</v>
      </c>
      <c r="MM81" s="105">
        <v>414362860</v>
      </c>
      <c r="MN81" s="100">
        <v>3</v>
      </c>
      <c r="MO81" s="229">
        <v>4.41</v>
      </c>
      <c r="MP81" s="108">
        <f t="shared" si="696"/>
        <v>60402749.271137021</v>
      </c>
      <c r="MR81" s="98" t="s">
        <v>33</v>
      </c>
      <c r="MS81" s="105">
        <v>416179632</v>
      </c>
      <c r="MT81" s="100">
        <v>3</v>
      </c>
      <c r="MU81" s="229">
        <v>5.13</v>
      </c>
      <c r="MV81" s="108">
        <f>MS81/MT4</f>
        <v>60667584.839650147</v>
      </c>
      <c r="MX81" s="98" t="s">
        <v>33</v>
      </c>
      <c r="MY81" s="105">
        <v>417632417</v>
      </c>
      <c r="MZ81" s="100">
        <v>3</v>
      </c>
      <c r="NA81" s="229">
        <v>4.1900000000000004</v>
      </c>
      <c r="NB81" s="108">
        <f>MY81/MZ4</f>
        <v>60879361.078717202</v>
      </c>
      <c r="ND81" s="98" t="s">
        <v>33</v>
      </c>
      <c r="NE81" s="105">
        <v>419076123</v>
      </c>
      <c r="NF81" s="100">
        <v>3</v>
      </c>
      <c r="NG81" s="229">
        <v>4.09</v>
      </c>
      <c r="NH81" s="108">
        <f>NE81/NF4</f>
        <v>61089813.848396495</v>
      </c>
      <c r="NJ81" s="98" t="s">
        <v>33</v>
      </c>
      <c r="NK81" s="105">
        <v>420495175</v>
      </c>
      <c r="NL81" s="100">
        <v>3</v>
      </c>
      <c r="NM81" s="229">
        <v>4.0599999999999996</v>
      </c>
      <c r="NN81" s="108">
        <f>NK81/NL4</f>
        <v>61296672.740524776</v>
      </c>
      <c r="NP81" s="98" t="s">
        <v>33</v>
      </c>
      <c r="NQ81" s="105">
        <v>421926886</v>
      </c>
      <c r="NR81" s="100">
        <v>3</v>
      </c>
      <c r="NS81" s="229">
        <v>3.98</v>
      </c>
      <c r="NT81" s="108">
        <f>NQ81/NR4</f>
        <v>61505376.967930026</v>
      </c>
      <c r="NV81" s="98" t="s">
        <v>33</v>
      </c>
      <c r="NW81" s="105">
        <v>423087864</v>
      </c>
      <c r="NX81" s="100">
        <v>3</v>
      </c>
      <c r="NY81" s="229">
        <v>3.2</v>
      </c>
      <c r="NZ81" s="108">
        <f>NW81/NX4</f>
        <v>61674615.743440233</v>
      </c>
      <c r="OB81" s="98" t="s">
        <v>33</v>
      </c>
      <c r="OC81" s="105">
        <v>424237162</v>
      </c>
      <c r="OD81" s="100">
        <v>3</v>
      </c>
      <c r="OE81" s="229">
        <v>3.36</v>
      </c>
      <c r="OF81" s="108">
        <f>OC81/OD4</f>
        <v>61842151.895043731</v>
      </c>
      <c r="OH81" s="98" t="s">
        <v>33</v>
      </c>
      <c r="OI81" s="105">
        <v>425669644</v>
      </c>
      <c r="OJ81" s="100">
        <v>3</v>
      </c>
      <c r="OK81" s="229">
        <v>3.94</v>
      </c>
      <c r="OL81" s="108">
        <f>OI81/OJ4</f>
        <v>62050968.513119534</v>
      </c>
      <c r="ON81" s="98" t="s">
        <v>33</v>
      </c>
      <c r="OO81" s="105">
        <v>427415484</v>
      </c>
      <c r="OP81" s="100">
        <v>3</v>
      </c>
      <c r="OQ81" s="229">
        <v>4.92</v>
      </c>
      <c r="OR81" s="108">
        <f>OO81/OP4</f>
        <v>62305464.139941685</v>
      </c>
      <c r="OT81" s="98" t="s">
        <v>33</v>
      </c>
      <c r="OU81" s="105">
        <v>428657276</v>
      </c>
      <c r="OV81" s="100">
        <v>3</v>
      </c>
      <c r="OW81" s="229">
        <v>3.38</v>
      </c>
      <c r="OX81" s="108">
        <f>OU81/OV4</f>
        <v>62486483.381924197</v>
      </c>
      <c r="OZ81" s="98" t="s">
        <v>33</v>
      </c>
      <c r="PA81" s="105">
        <v>429976082</v>
      </c>
      <c r="PB81" s="100">
        <v>3</v>
      </c>
      <c r="PC81" s="229">
        <v>3.69</v>
      </c>
      <c r="PD81" s="108">
        <f>PA81/PB4</f>
        <v>62678729.154518947</v>
      </c>
      <c r="PF81" s="98" t="s">
        <v>33</v>
      </c>
      <c r="PG81" s="105">
        <v>431146563</v>
      </c>
      <c r="PH81" s="100">
        <v>3</v>
      </c>
      <c r="PI81" s="229">
        <v>3.17</v>
      </c>
      <c r="PJ81" s="108">
        <f>PG81/PH4</f>
        <v>62849353.206997082</v>
      </c>
      <c r="PL81" s="98" t="s">
        <v>33</v>
      </c>
      <c r="PM81" s="105">
        <v>432412362</v>
      </c>
      <c r="PN81" s="100">
        <v>3</v>
      </c>
      <c r="PO81" s="229">
        <v>3.42</v>
      </c>
      <c r="PP81" s="108">
        <f>PM81/PN4</f>
        <v>63033872.011661805</v>
      </c>
      <c r="PR81" s="98" t="s">
        <v>33</v>
      </c>
      <c r="PS81" s="105">
        <v>433605191</v>
      </c>
      <c r="PT81" s="100">
        <v>3</v>
      </c>
      <c r="PU81" s="229">
        <v>3.31</v>
      </c>
      <c r="PV81" s="108">
        <f>PS81/PT4</f>
        <v>63207753.790087461</v>
      </c>
      <c r="PX81" s="98" t="s">
        <v>33</v>
      </c>
      <c r="PY81" s="105">
        <v>434685895</v>
      </c>
      <c r="PZ81" s="100">
        <v>3</v>
      </c>
      <c r="QA81" s="229">
        <v>2.89</v>
      </c>
      <c r="QB81" s="108">
        <f>PY81/PZ4</f>
        <v>63365290.816326529</v>
      </c>
      <c r="QD81" s="98" t="s">
        <v>33</v>
      </c>
      <c r="QE81" s="105">
        <v>435820017</v>
      </c>
      <c r="QF81" s="100">
        <v>3</v>
      </c>
      <c r="QG81" s="229">
        <v>3.13</v>
      </c>
      <c r="QH81" s="108">
        <f>QE81/QF4</f>
        <v>63530614.723032065</v>
      </c>
      <c r="QJ81" s="98" t="s">
        <v>33</v>
      </c>
      <c r="QK81" s="105">
        <v>436795737</v>
      </c>
      <c r="QL81" s="100">
        <v>3</v>
      </c>
      <c r="QM81" s="229">
        <v>2.59</v>
      </c>
      <c r="QN81" s="108">
        <f>QK81/QL4</f>
        <v>63672847.959183671</v>
      </c>
      <c r="QP81" s="98" t="s">
        <v>33</v>
      </c>
      <c r="QQ81" s="105">
        <v>437771910</v>
      </c>
      <c r="QR81" s="100">
        <v>3</v>
      </c>
      <c r="QS81" s="229">
        <v>2.6</v>
      </c>
      <c r="QT81" s="108">
        <f>QQ81/QR4</f>
        <v>63815147.2303207</v>
      </c>
      <c r="QV81" s="98" t="s">
        <v>33</v>
      </c>
      <c r="QW81" s="105">
        <v>438631806</v>
      </c>
      <c r="QX81" s="100">
        <v>3</v>
      </c>
      <c r="QY81" s="229">
        <v>2.5299999999999998</v>
      </c>
      <c r="QZ81" s="108">
        <f>QW81/QX4</f>
        <v>63940496.501457721</v>
      </c>
      <c r="RB81" s="98" t="s">
        <v>33</v>
      </c>
      <c r="RC81" s="105">
        <v>439490247</v>
      </c>
      <c r="RD81" s="100">
        <v>3</v>
      </c>
      <c r="RE81" s="229">
        <v>2.27</v>
      </c>
      <c r="RF81" s="108">
        <f>RC81/RD4</f>
        <v>64065633.673469387</v>
      </c>
      <c r="RH81" s="98" t="s">
        <v>33</v>
      </c>
      <c r="RI81" s="105">
        <v>440227442</v>
      </c>
      <c r="RJ81" s="100">
        <v>3</v>
      </c>
      <c r="RK81" s="229">
        <v>2.0099999999999998</v>
      </c>
      <c r="RL81" s="108">
        <f>RI81/RJ4</f>
        <v>64173096.501457721</v>
      </c>
      <c r="RN81" s="98" t="s">
        <v>33</v>
      </c>
      <c r="RO81" s="105">
        <v>440943533</v>
      </c>
      <c r="RP81" s="100">
        <v>3</v>
      </c>
      <c r="RQ81" s="229">
        <v>1.85</v>
      </c>
      <c r="RR81" s="108">
        <f>RO81/RP4</f>
        <v>64277482.944606408</v>
      </c>
      <c r="RT81" s="98" t="s">
        <v>33</v>
      </c>
      <c r="RU81" s="105">
        <v>441780300</v>
      </c>
      <c r="RV81" s="100">
        <v>3</v>
      </c>
      <c r="RW81" s="229">
        <v>2.2799999999999998</v>
      </c>
      <c r="RX81" s="108">
        <f>RU81/RV4</f>
        <v>64399460.641399413</v>
      </c>
      <c r="RZ81" s="98" t="s">
        <v>33</v>
      </c>
      <c r="SA81" s="105">
        <v>443103079</v>
      </c>
      <c r="SB81" s="100">
        <v>3</v>
      </c>
      <c r="SC81" s="229">
        <v>3.5</v>
      </c>
      <c r="SD81" s="108">
        <f>SA81/SB4</f>
        <v>64592285.568513118</v>
      </c>
      <c r="SF81" s="98" t="s">
        <v>33</v>
      </c>
      <c r="SG81" s="105">
        <v>444005522</v>
      </c>
      <c r="SH81" s="100">
        <v>3</v>
      </c>
      <c r="SI81" s="229">
        <v>2.37</v>
      </c>
      <c r="SJ81" s="108">
        <f>SG81/SH4</f>
        <v>64723837.026239067</v>
      </c>
      <c r="SL81" s="98" t="s">
        <v>33</v>
      </c>
      <c r="SM81" s="105">
        <v>444784835</v>
      </c>
      <c r="SN81" s="100">
        <v>3</v>
      </c>
      <c r="SO81" s="229">
        <v>2.11</v>
      </c>
      <c r="SP81" s="108">
        <f>SM81/SN4</f>
        <v>64837439.504373178</v>
      </c>
      <c r="SR81" s="98" t="s">
        <v>33</v>
      </c>
      <c r="SS81" s="105">
        <v>445691931</v>
      </c>
      <c r="ST81" s="100">
        <v>3</v>
      </c>
      <c r="SU81" s="229">
        <v>2.2599999999999998</v>
      </c>
      <c r="SV81" s="108">
        <f>SS81/ST4</f>
        <v>64969669.241982505</v>
      </c>
      <c r="SX81" s="98" t="s">
        <v>33</v>
      </c>
      <c r="SY81" s="105">
        <v>446925905</v>
      </c>
      <c r="SZ81" s="100">
        <v>3</v>
      </c>
      <c r="TA81" s="229">
        <v>3.4</v>
      </c>
      <c r="TB81" s="108">
        <f>SY81/SZ4</f>
        <v>65149548.83381924</v>
      </c>
      <c r="TD81" s="98" t="s">
        <v>33</v>
      </c>
      <c r="TE81" s="105">
        <v>447957739.55000001</v>
      </c>
      <c r="TF81" s="100">
        <v>3</v>
      </c>
      <c r="TG81" s="229">
        <v>2.7</v>
      </c>
      <c r="TH81" s="108">
        <f>TE81/TF4</f>
        <v>65299962.033527695</v>
      </c>
      <c r="TJ81" s="98" t="s">
        <v>34</v>
      </c>
      <c r="TK81" s="105">
        <v>448571161.17000002</v>
      </c>
      <c r="TL81" s="100">
        <v>3</v>
      </c>
      <c r="TM81" s="229">
        <v>1.57</v>
      </c>
      <c r="TN81" s="108">
        <f>TK81/TL4</f>
        <v>65389382.094752185</v>
      </c>
      <c r="TP81" s="98" t="s">
        <v>34</v>
      </c>
      <c r="TQ81" s="105">
        <v>449193209.75</v>
      </c>
      <c r="TR81" s="100">
        <v>3</v>
      </c>
      <c r="TS81" s="229">
        <v>1.78</v>
      </c>
      <c r="TT81" s="108">
        <f>TQ81/TR4</f>
        <v>65480059.7303207</v>
      </c>
      <c r="TV81" s="98" t="s">
        <v>34</v>
      </c>
      <c r="TW81" s="105">
        <v>450026002.01999998</v>
      </c>
      <c r="TX81" s="100">
        <v>3</v>
      </c>
      <c r="TY81" s="229">
        <v>2.23</v>
      </c>
      <c r="TZ81" s="108">
        <f>TW81/TX4</f>
        <v>65601458.020408161</v>
      </c>
      <c r="UB81" s="98" t="s">
        <v>34</v>
      </c>
      <c r="UC81" s="105">
        <v>451345712.31</v>
      </c>
      <c r="UD81" s="100">
        <v>3</v>
      </c>
      <c r="UE81" s="229">
        <v>3.52</v>
      </c>
      <c r="UF81" s="108">
        <f>UC81/UD4</f>
        <v>65793835.613702618</v>
      </c>
    </row>
    <row r="82" spans="1:552" x14ac:dyDescent="0.25">
      <c r="A82" s="76" t="s">
        <v>254</v>
      </c>
      <c r="B82" s="77" t="s">
        <v>6</v>
      </c>
      <c r="C82" s="258" t="s">
        <v>29</v>
      </c>
      <c r="D82" s="289"/>
      <c r="E82" s="94"/>
      <c r="F82" s="94"/>
      <c r="G82" s="91"/>
      <c r="H82" s="319">
        <f t="shared" si="636"/>
        <v>0</v>
      </c>
      <c r="I82" s="80" t="s">
        <v>52</v>
      </c>
      <c r="J82" s="217">
        <v>127407174</v>
      </c>
      <c r="K82" s="218">
        <v>3</v>
      </c>
      <c r="L82" s="219">
        <v>18</v>
      </c>
      <c r="M82" s="218">
        <f t="shared" si="637"/>
        <v>18279364.992826398</v>
      </c>
      <c r="N82" s="89" t="s">
        <v>52</v>
      </c>
      <c r="O82" s="320">
        <v>128661471</v>
      </c>
      <c r="P82" s="94">
        <v>3</v>
      </c>
      <c r="Q82" s="320">
        <f t="shared" si="638"/>
        <v>18459321.520803444</v>
      </c>
      <c r="R82" s="321"/>
      <c r="S82" s="89" t="s">
        <v>52</v>
      </c>
      <c r="T82" s="88">
        <v>131389100</v>
      </c>
      <c r="U82" s="94">
        <v>3</v>
      </c>
      <c r="V82" s="97">
        <f t="shared" si="639"/>
        <v>18850659.971305598</v>
      </c>
      <c r="W82" s="321"/>
      <c r="X82" s="89" t="s">
        <v>52</v>
      </c>
      <c r="Y82" s="88">
        <v>132532868</v>
      </c>
      <c r="Z82" s="94">
        <v>3</v>
      </c>
      <c r="AA82" s="93">
        <f t="shared" si="640"/>
        <v>19014758.680057388</v>
      </c>
      <c r="AB82" s="321"/>
      <c r="AC82" s="89" t="s">
        <v>52</v>
      </c>
      <c r="AD82" s="88">
        <v>133374731</v>
      </c>
      <c r="AE82" s="88">
        <v>3</v>
      </c>
      <c r="AF82" s="93">
        <f t="shared" si="641"/>
        <v>19218260.951008644</v>
      </c>
      <c r="AG82" s="321"/>
      <c r="AH82" s="90" t="s">
        <v>52</v>
      </c>
      <c r="AI82" s="88">
        <v>133398622</v>
      </c>
      <c r="AJ82" s="94">
        <v>3</v>
      </c>
      <c r="AK82" s="220">
        <f t="shared" si="642"/>
        <v>19194046.330935251</v>
      </c>
      <c r="AL82" s="321"/>
      <c r="AM82" s="89" t="s">
        <v>52</v>
      </c>
      <c r="AN82" s="88">
        <v>133711940</v>
      </c>
      <c r="AO82" s="94">
        <v>3</v>
      </c>
      <c r="AP82" s="264">
        <v>2.4</v>
      </c>
      <c r="AQ82" s="93">
        <f t="shared" si="643"/>
        <v>19266850.144092217</v>
      </c>
      <c r="AR82" s="88"/>
      <c r="AS82" s="89" t="s">
        <v>52</v>
      </c>
      <c r="AT82" s="88">
        <v>134387713</v>
      </c>
      <c r="AU82" s="94">
        <v>3</v>
      </c>
      <c r="AV82" s="221">
        <v>7.32</v>
      </c>
      <c r="AW82" s="97">
        <f t="shared" si="644"/>
        <v>19364223.775216136</v>
      </c>
      <c r="AX82" s="89" t="s">
        <v>52</v>
      </c>
      <c r="AY82" s="88">
        <v>134738538</v>
      </c>
      <c r="AZ82" s="94">
        <v>3</v>
      </c>
      <c r="BA82" s="94">
        <v>0.95</v>
      </c>
      <c r="BB82" s="220">
        <f t="shared" si="645"/>
        <v>19470886.994219653</v>
      </c>
      <c r="BC82" s="326" t="s">
        <v>52</v>
      </c>
      <c r="BD82" s="88">
        <v>135207915</v>
      </c>
      <c r="BE82" s="327">
        <v>3</v>
      </c>
      <c r="BF82" s="113">
        <v>2.67</v>
      </c>
      <c r="BG82" s="97">
        <f t="shared" si="646"/>
        <v>19595350</v>
      </c>
      <c r="BH82" s="98" t="s">
        <v>52</v>
      </c>
      <c r="BI82" s="99">
        <v>13658203.33</v>
      </c>
      <c r="BJ82" s="100">
        <v>3</v>
      </c>
      <c r="BK82" s="100">
        <v>5.7</v>
      </c>
      <c r="BL82" s="223">
        <f t="shared" si="647"/>
        <v>1982322.6894049349</v>
      </c>
      <c r="BM82" s="224" t="s">
        <v>52</v>
      </c>
      <c r="BN82" s="99">
        <v>136349056</v>
      </c>
      <c r="BO82" s="100">
        <v>3</v>
      </c>
      <c r="BP82" s="106">
        <v>4.3499999999999996</v>
      </c>
      <c r="BQ82" s="104">
        <f t="shared" si="648"/>
        <v>19789413.062409289</v>
      </c>
      <c r="BR82" s="98" t="s">
        <v>52</v>
      </c>
      <c r="BS82" s="99">
        <v>136978028</v>
      </c>
      <c r="BT82" s="100">
        <v>3</v>
      </c>
      <c r="BU82" s="106">
        <v>6.47</v>
      </c>
      <c r="BV82" s="104">
        <f t="shared" si="649"/>
        <v>19909597.093023255</v>
      </c>
      <c r="BW82" s="98" t="s">
        <v>52</v>
      </c>
      <c r="BX82" s="99">
        <v>137581536</v>
      </c>
      <c r="BY82" s="100">
        <v>3</v>
      </c>
      <c r="BZ82" s="100">
        <v>5.47</v>
      </c>
      <c r="CA82" s="104">
        <f t="shared" si="650"/>
        <v>20026424.454148471</v>
      </c>
      <c r="CB82" s="98" t="s">
        <v>52</v>
      </c>
      <c r="CC82" s="99">
        <v>138212679</v>
      </c>
      <c r="CD82" s="100">
        <v>3</v>
      </c>
      <c r="CE82" s="100">
        <v>6.18</v>
      </c>
      <c r="CF82" s="104">
        <f t="shared" si="651"/>
        <v>20118293.886462882</v>
      </c>
      <c r="CG82" s="98" t="s">
        <v>52</v>
      </c>
      <c r="CH82" s="99">
        <v>138698593</v>
      </c>
      <c r="CI82" s="99">
        <v>3</v>
      </c>
      <c r="CJ82" s="106">
        <v>3.29</v>
      </c>
      <c r="CK82" s="105">
        <f t="shared" si="652"/>
        <v>20189023.726346433</v>
      </c>
      <c r="CL82" s="98" t="s">
        <v>52</v>
      </c>
      <c r="CM82" s="105">
        <v>139201911</v>
      </c>
      <c r="CN82" s="105">
        <v>3</v>
      </c>
      <c r="CO82" s="106">
        <v>3.32</v>
      </c>
      <c r="CP82" s="104">
        <f t="shared" si="653"/>
        <v>20262286.89956332</v>
      </c>
      <c r="CQ82" s="98" t="s">
        <v>52</v>
      </c>
      <c r="CR82" s="99">
        <v>139653714</v>
      </c>
      <c r="CS82" s="100">
        <v>3</v>
      </c>
      <c r="CT82" s="100">
        <v>2.54</v>
      </c>
      <c r="CU82" s="104">
        <f t="shared" si="654"/>
        <v>20357684.256559767</v>
      </c>
      <c r="CV82" s="1" t="s">
        <v>52</v>
      </c>
      <c r="CW82" s="107">
        <v>14043576.84</v>
      </c>
      <c r="CX82" s="1">
        <v>3</v>
      </c>
      <c r="CY82" s="1">
        <v>1.37</v>
      </c>
      <c r="CZ82" s="104">
        <f t="shared" si="655"/>
        <v>2047168.6355685131</v>
      </c>
      <c r="DA82" s="105"/>
      <c r="DB82" s="1" t="s">
        <v>52</v>
      </c>
      <c r="DC82" s="107">
        <v>14085086</v>
      </c>
      <c r="DD82" s="1">
        <v>3</v>
      </c>
      <c r="DE82" s="1">
        <v>3.51</v>
      </c>
      <c r="DF82" s="104">
        <f t="shared" si="656"/>
        <v>2053219.5335276967</v>
      </c>
      <c r="DG82" s="1" t="s">
        <v>52</v>
      </c>
      <c r="DH82" s="107">
        <v>14126809</v>
      </c>
      <c r="DI82" s="1">
        <v>3</v>
      </c>
      <c r="DJ82" s="1">
        <v>3.64</v>
      </c>
      <c r="DK82" s="104">
        <f t="shared" si="657"/>
        <v>2059301.6034985422</v>
      </c>
      <c r="DL82" s="1" t="s">
        <v>52</v>
      </c>
      <c r="DM82" s="107">
        <v>14269433</v>
      </c>
      <c r="DN82" s="1">
        <v>3</v>
      </c>
      <c r="DO82" s="228">
        <v>11.97</v>
      </c>
      <c r="DP82" s="104">
        <f t="shared" si="658"/>
        <v>2080092.2740524781</v>
      </c>
      <c r="DQ82" s="1" t="s">
        <v>52</v>
      </c>
      <c r="DR82" s="107">
        <v>14323292</v>
      </c>
      <c r="DS82" s="1">
        <v>3</v>
      </c>
      <c r="DT82" s="228">
        <v>4.53</v>
      </c>
      <c r="DU82" s="104">
        <f t="shared" si="659"/>
        <v>2087943.4402332359</v>
      </c>
      <c r="DV82" s="1" t="s">
        <v>52</v>
      </c>
      <c r="DW82" s="107">
        <v>14354960</v>
      </c>
      <c r="DX82" s="1">
        <v>3</v>
      </c>
      <c r="DY82" s="228">
        <v>2.5499999999999998</v>
      </c>
      <c r="DZ82" s="104">
        <f t="shared" si="660"/>
        <v>2092559.7667638483</v>
      </c>
      <c r="EA82" s="1" t="s">
        <v>52</v>
      </c>
      <c r="EB82" s="107">
        <v>14420169</v>
      </c>
      <c r="EC82" s="1">
        <v>3</v>
      </c>
      <c r="ED82" s="228">
        <v>5.45</v>
      </c>
      <c r="EE82" s="104">
        <f t="shared" si="661"/>
        <v>2102065.4518950437</v>
      </c>
      <c r="EF82" s="1" t="s">
        <v>52</v>
      </c>
      <c r="EG82" s="107">
        <v>14460166</v>
      </c>
      <c r="EH82" s="1">
        <v>3</v>
      </c>
      <c r="EI82" s="228">
        <v>3.25</v>
      </c>
      <c r="EJ82" s="104">
        <f t="shared" si="662"/>
        <v>2107895.9183673467</v>
      </c>
      <c r="EK82" s="1" t="s">
        <v>52</v>
      </c>
      <c r="EL82" s="107">
        <v>14516009</v>
      </c>
      <c r="EM82" s="1">
        <v>3</v>
      </c>
      <c r="EN82" s="228">
        <v>4.53</v>
      </c>
      <c r="EO82" s="104">
        <f t="shared" si="663"/>
        <v>2116036.297376093</v>
      </c>
      <c r="EP82" s="1" t="s">
        <v>37</v>
      </c>
      <c r="EQ82" s="107">
        <v>14556761</v>
      </c>
      <c r="ER82" s="1">
        <v>3</v>
      </c>
      <c r="ES82" s="228">
        <v>3.37</v>
      </c>
      <c r="ET82" s="104">
        <f t="shared" si="664"/>
        <v>2121976.8221574342</v>
      </c>
      <c r="EV82" s="98" t="s">
        <v>37</v>
      </c>
      <c r="EW82" s="105">
        <v>14623142</v>
      </c>
      <c r="EX82" s="100">
        <v>3</v>
      </c>
      <c r="EY82" s="229">
        <v>5.34</v>
      </c>
      <c r="EZ82" s="104">
        <f t="shared" si="665"/>
        <v>2131653.3527696794</v>
      </c>
      <c r="FB82" s="98" t="s">
        <v>37</v>
      </c>
      <c r="FC82" s="105">
        <v>14681836</v>
      </c>
      <c r="FD82" s="100">
        <v>3</v>
      </c>
      <c r="FE82" s="229">
        <v>4.82</v>
      </c>
      <c r="FF82" s="104">
        <f t="shared" si="666"/>
        <v>2140209.3294460638</v>
      </c>
      <c r="FH82" s="98" t="s">
        <v>37</v>
      </c>
      <c r="FI82" s="105">
        <v>14771697</v>
      </c>
      <c r="FJ82" s="100">
        <v>3</v>
      </c>
      <c r="FK82" s="229">
        <v>4.82</v>
      </c>
      <c r="FL82" s="104">
        <f t="shared" si="667"/>
        <v>2153308.6005830904</v>
      </c>
      <c r="FN82" s="98" t="s">
        <v>37</v>
      </c>
      <c r="FO82" s="105">
        <v>14906154</v>
      </c>
      <c r="FP82" s="100">
        <v>3</v>
      </c>
      <c r="FQ82" s="229">
        <v>10.75</v>
      </c>
      <c r="FR82" s="104">
        <f t="shared" si="668"/>
        <v>2172908.7463556849</v>
      </c>
      <c r="FT82" s="98" t="s">
        <v>52</v>
      </c>
      <c r="FU82" s="105">
        <v>14970183</v>
      </c>
      <c r="FV82" s="100">
        <v>3</v>
      </c>
      <c r="FW82" s="229">
        <v>6.41</v>
      </c>
      <c r="FX82" s="104">
        <f t="shared" si="669"/>
        <v>2182242.4198250729</v>
      </c>
      <c r="FZ82" s="98" t="s">
        <v>52</v>
      </c>
      <c r="GA82" s="105">
        <v>15043472</v>
      </c>
      <c r="GB82" s="100">
        <v>3</v>
      </c>
      <c r="GC82" s="229">
        <v>5.74</v>
      </c>
      <c r="GD82" s="104">
        <f>GA82/$GB$4</f>
        <v>2192925.9475218658</v>
      </c>
      <c r="GF82" s="98" t="s">
        <v>52</v>
      </c>
      <c r="GG82" s="105">
        <v>15087188</v>
      </c>
      <c r="GH82" s="100">
        <v>3</v>
      </c>
      <c r="GI82" s="229">
        <v>3.49</v>
      </c>
      <c r="GJ82" s="104">
        <f t="shared" si="671"/>
        <v>2199298.5422740523</v>
      </c>
      <c r="GL82" s="98" t="s">
        <v>52</v>
      </c>
      <c r="GM82" s="105">
        <v>15134614</v>
      </c>
      <c r="GN82" s="100">
        <v>3</v>
      </c>
      <c r="GO82" s="229">
        <v>3.64</v>
      </c>
      <c r="GP82" s="104">
        <f t="shared" si="672"/>
        <v>2206211.9533527694</v>
      </c>
      <c r="GR82" s="98" t="s">
        <v>52</v>
      </c>
      <c r="GS82" s="105">
        <v>15213277</v>
      </c>
      <c r="GT82" s="100">
        <v>3</v>
      </c>
      <c r="GU82" s="229">
        <v>6.24</v>
      </c>
      <c r="GV82" s="104">
        <f t="shared" si="673"/>
        <v>2217678.8629737608</v>
      </c>
      <c r="GX82" s="98" t="s">
        <v>52</v>
      </c>
      <c r="GY82" s="105">
        <v>15253667</v>
      </c>
      <c r="GZ82" s="100">
        <v>3</v>
      </c>
      <c r="HA82" s="229">
        <v>3.05</v>
      </c>
      <c r="HB82" s="108">
        <f t="shared" si="674"/>
        <v>2223566.6180758015</v>
      </c>
      <c r="HD82" s="98" t="s">
        <v>52</v>
      </c>
      <c r="HE82" s="105">
        <v>15286029.58</v>
      </c>
      <c r="HF82" s="100">
        <v>3</v>
      </c>
      <c r="HG82" s="229">
        <v>2.4300000000000002</v>
      </c>
      <c r="HH82" s="108">
        <f t="shared" si="675"/>
        <v>2228284.1953352769</v>
      </c>
      <c r="HJ82" s="98" t="s">
        <v>52</v>
      </c>
      <c r="HK82" s="105">
        <v>15326215</v>
      </c>
      <c r="HL82" s="100">
        <v>3</v>
      </c>
      <c r="HM82" s="229">
        <v>3.15</v>
      </c>
      <c r="HN82" s="108">
        <f t="shared" si="676"/>
        <v>2234142.1282798834</v>
      </c>
      <c r="HP82" s="98" t="s">
        <v>52</v>
      </c>
      <c r="HQ82" s="105">
        <v>15355804</v>
      </c>
      <c r="HR82" s="100">
        <v>3</v>
      </c>
      <c r="HS82" s="229">
        <v>2.2000000000000002</v>
      </c>
      <c r="HT82" s="108">
        <f t="shared" si="677"/>
        <v>2238455.3935860055</v>
      </c>
      <c r="HV82" s="98" t="s">
        <v>52</v>
      </c>
      <c r="HW82" s="105">
        <v>15434257</v>
      </c>
      <c r="HX82" s="100">
        <v>3</v>
      </c>
      <c r="HY82" s="229">
        <v>6.13</v>
      </c>
      <c r="HZ82" s="108">
        <f t="shared" si="678"/>
        <v>2249891.690962099</v>
      </c>
      <c r="IB82" s="98" t="s">
        <v>52</v>
      </c>
      <c r="IC82" s="105">
        <v>15645957</v>
      </c>
      <c r="ID82" s="100">
        <v>3</v>
      </c>
      <c r="IE82" s="229">
        <v>16.309999999999999</v>
      </c>
      <c r="IF82" s="108">
        <f t="shared" si="679"/>
        <v>2280751.7492711367</v>
      </c>
      <c r="IH82" s="98" t="s">
        <v>52</v>
      </c>
      <c r="II82" s="105">
        <v>15694988</v>
      </c>
      <c r="IJ82" s="100">
        <v>3</v>
      </c>
      <c r="IK82" s="229">
        <v>3.61</v>
      </c>
      <c r="IL82" s="108">
        <f t="shared" si="680"/>
        <v>2287899.1253644312</v>
      </c>
      <c r="IN82" s="98" t="s">
        <v>52</v>
      </c>
      <c r="IO82" s="105">
        <v>15878366</v>
      </c>
      <c r="IP82" s="100">
        <v>3</v>
      </c>
      <c r="IQ82" s="229">
        <v>13.22</v>
      </c>
      <c r="IR82" s="108">
        <f t="shared" si="681"/>
        <v>2314630.612244898</v>
      </c>
      <c r="IT82" s="98" t="s">
        <v>52</v>
      </c>
      <c r="IU82" s="105">
        <v>15926186</v>
      </c>
      <c r="IV82" s="100">
        <v>3</v>
      </c>
      <c r="IW82" s="229">
        <v>3.49</v>
      </c>
      <c r="IX82" s="108">
        <f t="shared" si="682"/>
        <v>2321601.4577259473</v>
      </c>
      <c r="IZ82" s="98" t="s">
        <v>52</v>
      </c>
      <c r="JA82" s="105">
        <v>15880165</v>
      </c>
      <c r="JB82" s="100">
        <v>3</v>
      </c>
      <c r="JC82" s="229">
        <v>-3.47</v>
      </c>
      <c r="JD82" s="108">
        <f t="shared" si="691"/>
        <v>2314892.8571428568</v>
      </c>
      <c r="JF82" s="98" t="s">
        <v>52</v>
      </c>
      <c r="JG82" s="105">
        <v>16010661</v>
      </c>
      <c r="JH82" s="100">
        <v>3</v>
      </c>
      <c r="JI82" s="229">
        <v>9.7200000000000006</v>
      </c>
      <c r="JJ82" s="108">
        <f t="shared" si="683"/>
        <v>2333915.5976676382</v>
      </c>
      <c r="JL82" s="98" t="s">
        <v>52</v>
      </c>
      <c r="JM82" s="105">
        <v>16074015</v>
      </c>
      <c r="JN82" s="100">
        <v>3</v>
      </c>
      <c r="JO82" s="229">
        <v>4.75</v>
      </c>
      <c r="JP82" s="108">
        <f t="shared" si="684"/>
        <v>2343150.8746355684</v>
      </c>
      <c r="JR82" s="98" t="s">
        <v>52</v>
      </c>
      <c r="JS82" s="105">
        <v>16164182</v>
      </c>
      <c r="JT82" s="100">
        <v>3</v>
      </c>
      <c r="JU82" s="229">
        <v>6.57</v>
      </c>
      <c r="JV82" s="108">
        <f t="shared" si="685"/>
        <v>2356294.7521865889</v>
      </c>
      <c r="JX82" s="98" t="s">
        <v>52</v>
      </c>
      <c r="JY82" s="105">
        <v>16180422</v>
      </c>
      <c r="JZ82" s="100">
        <v>3</v>
      </c>
      <c r="KA82" s="229">
        <v>1.06</v>
      </c>
      <c r="KB82" s="108">
        <f t="shared" si="686"/>
        <v>2358662.0991253643</v>
      </c>
      <c r="KD82" s="98" t="s">
        <v>52</v>
      </c>
      <c r="KE82" s="105">
        <v>16231294</v>
      </c>
      <c r="KF82" s="100">
        <v>3</v>
      </c>
      <c r="KG82" s="229">
        <v>4.54</v>
      </c>
      <c r="KH82" s="108">
        <f t="shared" si="687"/>
        <v>2366077.8425655975</v>
      </c>
      <c r="KJ82" s="98" t="s">
        <v>52</v>
      </c>
      <c r="KK82" s="105">
        <v>16343117</v>
      </c>
      <c r="KL82" s="100">
        <v>3</v>
      </c>
      <c r="KM82" s="229">
        <v>7.98</v>
      </c>
      <c r="KN82" s="108">
        <f t="shared" si="688"/>
        <v>2382378.5714285714</v>
      </c>
      <c r="KP82" s="98" t="s">
        <v>52</v>
      </c>
      <c r="KQ82" s="105">
        <v>16550480</v>
      </c>
      <c r="KR82" s="100">
        <v>3</v>
      </c>
      <c r="KS82" s="229">
        <v>15.23</v>
      </c>
      <c r="KT82" s="108">
        <f t="shared" si="689"/>
        <v>2412606.4139941689</v>
      </c>
      <c r="KV82" s="98" t="s">
        <v>52</v>
      </c>
      <c r="KW82" s="105">
        <v>16596400</v>
      </c>
      <c r="KX82" s="100">
        <v>3</v>
      </c>
      <c r="KY82" s="229">
        <v>3.21</v>
      </c>
      <c r="KZ82" s="108">
        <f t="shared" si="690"/>
        <v>2419300.2915451895</v>
      </c>
      <c r="LB82" s="98" t="s">
        <v>52</v>
      </c>
      <c r="LC82" s="105">
        <v>16772652</v>
      </c>
      <c r="LD82" s="100">
        <v>3</v>
      </c>
      <c r="LE82" s="229">
        <v>8.9700000000000006</v>
      </c>
      <c r="LF82" s="108">
        <f t="shared" si="692"/>
        <v>2444993.0029154518</v>
      </c>
      <c r="LH82" s="98" t="s">
        <v>52</v>
      </c>
      <c r="LI82" s="105">
        <v>16769740</v>
      </c>
      <c r="LJ82" s="100">
        <v>3</v>
      </c>
      <c r="LK82" s="229">
        <v>3.65</v>
      </c>
      <c r="LL82" s="108">
        <f t="shared" si="697"/>
        <v>2444568.5131195332</v>
      </c>
      <c r="LN82" s="98" t="s">
        <v>52</v>
      </c>
      <c r="LO82" s="105">
        <v>16860717</v>
      </c>
      <c r="LP82" s="100">
        <v>3</v>
      </c>
      <c r="LQ82" s="229">
        <v>6.09</v>
      </c>
      <c r="LR82" s="108">
        <f t="shared" si="698"/>
        <v>2457830.466472303</v>
      </c>
      <c r="LT82" s="98" t="s">
        <v>52</v>
      </c>
      <c r="LU82" s="105">
        <v>16938026</v>
      </c>
      <c r="LV82" s="100">
        <v>3</v>
      </c>
      <c r="LW82" s="229">
        <v>5.5</v>
      </c>
      <c r="LX82" s="108">
        <f t="shared" si="693"/>
        <v>2469100</v>
      </c>
      <c r="LZ82" s="98" t="s">
        <v>52</v>
      </c>
      <c r="MA82" s="105">
        <v>17005077</v>
      </c>
      <c r="MB82" s="100">
        <v>3</v>
      </c>
      <c r="MC82" s="229">
        <v>4.58</v>
      </c>
      <c r="MD82" s="108">
        <f t="shared" si="694"/>
        <v>2478874.1982507287</v>
      </c>
      <c r="MF82" s="98" t="s">
        <v>52</v>
      </c>
      <c r="MG82" s="105">
        <v>17069264</v>
      </c>
      <c r="MH82" s="100">
        <v>3</v>
      </c>
      <c r="MI82" s="229">
        <v>4.53</v>
      </c>
      <c r="MJ82" s="108">
        <f t="shared" si="695"/>
        <v>2488230.9037900874</v>
      </c>
      <c r="ML82" s="98" t="s">
        <v>52</v>
      </c>
      <c r="MM82" s="105">
        <v>17198072</v>
      </c>
      <c r="MN82" s="100">
        <v>3</v>
      </c>
      <c r="MO82" s="229">
        <v>8.85</v>
      </c>
      <c r="MP82" s="108">
        <f t="shared" si="696"/>
        <v>2507007.5801749271</v>
      </c>
      <c r="MR82" s="98" t="s">
        <v>52</v>
      </c>
      <c r="MS82" s="105">
        <v>17307819</v>
      </c>
      <c r="MT82" s="100">
        <v>3</v>
      </c>
      <c r="MU82" s="229">
        <v>5.6</v>
      </c>
      <c r="MV82" s="108">
        <f>MS82/MT4</f>
        <v>2523005.685131195</v>
      </c>
      <c r="MX82" s="98" t="s">
        <v>52</v>
      </c>
      <c r="MY82" s="105">
        <v>17370351</v>
      </c>
      <c r="MZ82" s="100">
        <v>3</v>
      </c>
      <c r="NA82" s="229">
        <v>4.34</v>
      </c>
      <c r="NB82" s="108">
        <f>MY82/MZ4</f>
        <v>2532121.1370262387</v>
      </c>
      <c r="ND82" s="98" t="s">
        <v>52</v>
      </c>
      <c r="NE82" s="105">
        <v>17373196</v>
      </c>
      <c r="NF82" s="100">
        <v>3</v>
      </c>
      <c r="NG82" s="229">
        <v>0.06</v>
      </c>
      <c r="NH82" s="108">
        <f>NE82/NF4</f>
        <v>2532535.860058309</v>
      </c>
      <c r="NJ82" s="98" t="s">
        <v>52</v>
      </c>
      <c r="NK82" s="105">
        <v>17417630</v>
      </c>
      <c r="NL82" s="100">
        <v>3</v>
      </c>
      <c r="NM82" s="229">
        <v>3.07</v>
      </c>
      <c r="NN82" s="108">
        <f>NK82/NL4</f>
        <v>2539013.1195335276</v>
      </c>
      <c r="NP82" s="98" t="s">
        <v>52</v>
      </c>
      <c r="NQ82" s="105">
        <v>17510404</v>
      </c>
      <c r="NR82" s="100">
        <v>3</v>
      </c>
      <c r="NS82" s="229">
        <v>6.3</v>
      </c>
      <c r="NT82" s="108">
        <f>NQ82/NR4</f>
        <v>2552537.0262390669</v>
      </c>
      <c r="NV82" s="98" t="s">
        <v>52</v>
      </c>
      <c r="NW82" s="105">
        <v>17553260</v>
      </c>
      <c r="NX82" s="100">
        <v>3</v>
      </c>
      <c r="NY82" s="229">
        <v>2.82</v>
      </c>
      <c r="NZ82" s="108">
        <f>NW82/NX4</f>
        <v>2558784.2565597668</v>
      </c>
      <c r="OB82" s="98" t="s">
        <v>52</v>
      </c>
      <c r="OC82" s="105">
        <v>17602950</v>
      </c>
      <c r="OD82" s="100">
        <v>3</v>
      </c>
      <c r="OE82" s="229">
        <v>3.52</v>
      </c>
      <c r="OF82" s="108">
        <f>OC82/OD4</f>
        <v>2566027.696793003</v>
      </c>
      <c r="OH82" s="98" t="s">
        <v>52</v>
      </c>
      <c r="OI82" s="105">
        <v>17643671</v>
      </c>
      <c r="OJ82" s="100">
        <v>3</v>
      </c>
      <c r="OK82" s="229">
        <v>2.66</v>
      </c>
      <c r="OL82" s="108">
        <f>OI82/OJ4</f>
        <v>2571963.7026239065</v>
      </c>
      <c r="ON82" s="98" t="s">
        <v>52</v>
      </c>
      <c r="OO82" s="105">
        <v>17694583</v>
      </c>
      <c r="OP82" s="100">
        <v>3</v>
      </c>
      <c r="OQ82" s="229">
        <v>3.46</v>
      </c>
      <c r="OR82" s="108">
        <f>OO82/OP4</f>
        <v>2579385.2769679297</v>
      </c>
      <c r="OT82" s="98" t="s">
        <v>52</v>
      </c>
      <c r="OU82" s="105">
        <v>17753665</v>
      </c>
      <c r="OV82" s="100">
        <v>3</v>
      </c>
      <c r="OW82" s="229">
        <v>3.92</v>
      </c>
      <c r="OX82" s="108">
        <f>OU82/OV4</f>
        <v>2587997.8134110784</v>
      </c>
      <c r="OZ82" s="98" t="s">
        <v>52</v>
      </c>
      <c r="PA82" s="105">
        <v>17776752</v>
      </c>
      <c r="PB82" s="100">
        <v>3</v>
      </c>
      <c r="PC82" s="229">
        <v>1.56</v>
      </c>
      <c r="PD82" s="108">
        <f>PA82/PB4</f>
        <v>2591363.2653061221</v>
      </c>
      <c r="PF82" s="98" t="s">
        <v>52</v>
      </c>
      <c r="PG82" s="105">
        <v>17768836</v>
      </c>
      <c r="PH82" s="100">
        <v>3</v>
      </c>
      <c r="PI82" s="229">
        <v>-0.55000000000000004</v>
      </c>
      <c r="PJ82" s="108">
        <f>PG82/PH4</f>
        <v>2590209.3294460638</v>
      </c>
      <c r="PL82" s="98" t="s">
        <v>52</v>
      </c>
      <c r="PM82" s="105">
        <v>17724539</v>
      </c>
      <c r="PN82" s="100">
        <v>3</v>
      </c>
      <c r="PO82" s="229">
        <v>-2.88</v>
      </c>
      <c r="PP82" s="108">
        <f>PM82/PN4</f>
        <v>2583752.0408163266</v>
      </c>
      <c r="PR82" s="98" t="s">
        <v>52</v>
      </c>
      <c r="PS82" s="105"/>
      <c r="PT82" s="100"/>
      <c r="PU82" s="229"/>
      <c r="PV82" s="108">
        <f>PS82/PT4</f>
        <v>0</v>
      </c>
      <c r="PX82" s="98" t="s">
        <v>52</v>
      </c>
      <c r="PY82" s="105"/>
      <c r="PZ82" s="100"/>
      <c r="QA82" s="229"/>
      <c r="QB82" s="108">
        <f>PY82/PZ4</f>
        <v>0</v>
      </c>
      <c r="QD82" s="98" t="s">
        <v>52</v>
      </c>
      <c r="QE82" s="105"/>
      <c r="QF82" s="100"/>
      <c r="QG82" s="229"/>
      <c r="QH82" s="108">
        <f>QE82/QF4</f>
        <v>0</v>
      </c>
      <c r="QJ82" s="98" t="s">
        <v>52</v>
      </c>
      <c r="QK82" s="105"/>
      <c r="QL82" s="100"/>
      <c r="QM82" s="229"/>
      <c r="QN82" s="108">
        <f>QK82/QL4</f>
        <v>0</v>
      </c>
      <c r="QP82" s="98" t="s">
        <v>52</v>
      </c>
      <c r="QQ82" s="105"/>
      <c r="QR82" s="100"/>
      <c r="QS82" s="229"/>
      <c r="QT82" s="108">
        <f>QQ82/QR4</f>
        <v>0</v>
      </c>
      <c r="QV82" s="98" t="s">
        <v>52</v>
      </c>
      <c r="QW82" s="105"/>
      <c r="QX82" s="100"/>
      <c r="QY82" s="229"/>
      <c r="QZ82" s="108">
        <f>QW82/QX4</f>
        <v>0</v>
      </c>
      <c r="RB82" s="98" t="s">
        <v>52</v>
      </c>
      <c r="RC82" s="105"/>
      <c r="RD82" s="100"/>
      <c r="RE82" s="229"/>
      <c r="RF82" s="108">
        <f>RC82/RD4</f>
        <v>0</v>
      </c>
      <c r="RH82" s="98" t="s">
        <v>52</v>
      </c>
      <c r="RI82" s="105"/>
      <c r="RJ82" s="100"/>
      <c r="RK82" s="229"/>
      <c r="RL82" s="108">
        <f>RI82/RJ4</f>
        <v>0</v>
      </c>
      <c r="RN82" s="98" t="s">
        <v>52</v>
      </c>
      <c r="RO82" s="105"/>
      <c r="RP82" s="100"/>
      <c r="RQ82" s="229"/>
      <c r="RR82" s="108">
        <f>RO82/RP4</f>
        <v>0</v>
      </c>
      <c r="RT82" s="98" t="s">
        <v>52</v>
      </c>
      <c r="RU82" s="105"/>
      <c r="RV82" s="100"/>
      <c r="RW82" s="229"/>
      <c r="RX82" s="108">
        <f>RU82/RV4</f>
        <v>0</v>
      </c>
      <c r="RZ82" s="98" t="s">
        <v>52</v>
      </c>
      <c r="SA82" s="105"/>
      <c r="SB82" s="100"/>
      <c r="SC82" s="229"/>
      <c r="SD82" s="108">
        <f>SA82/SB4</f>
        <v>0</v>
      </c>
      <c r="SF82" s="98" t="s">
        <v>52</v>
      </c>
      <c r="SG82" s="105"/>
      <c r="SH82" s="100"/>
      <c r="SI82" s="229"/>
      <c r="SJ82" s="108">
        <f>SG82/SH4</f>
        <v>0</v>
      </c>
      <c r="SL82" s="98" t="s">
        <v>52</v>
      </c>
      <c r="SM82" s="105"/>
      <c r="SN82" s="100"/>
      <c r="SO82" s="229"/>
      <c r="SP82" s="108">
        <f>SM82/SN4</f>
        <v>0</v>
      </c>
      <c r="SR82" s="98" t="s">
        <v>52</v>
      </c>
      <c r="SS82" s="105"/>
      <c r="ST82" s="100"/>
      <c r="SU82" s="229"/>
      <c r="SV82" s="108">
        <f>SS82/ST4</f>
        <v>0</v>
      </c>
      <c r="SX82" s="98" t="s">
        <v>52</v>
      </c>
      <c r="SY82" s="105"/>
      <c r="SZ82" s="100"/>
      <c r="TA82" s="229"/>
      <c r="TB82" s="108">
        <f>SY82/SZ4</f>
        <v>0</v>
      </c>
      <c r="TD82" s="98"/>
      <c r="TE82" s="105"/>
      <c r="TF82" s="100"/>
      <c r="TG82" s="229"/>
      <c r="TH82" s="108">
        <f>TE82/TF4</f>
        <v>0</v>
      </c>
      <c r="TJ82" s="98"/>
      <c r="TK82" s="105"/>
      <c r="TL82" s="100"/>
      <c r="TM82" s="229"/>
      <c r="TN82" s="108">
        <f>TK82/TL4</f>
        <v>0</v>
      </c>
      <c r="TP82" s="98"/>
      <c r="TQ82" s="105"/>
      <c r="TR82" s="100"/>
      <c r="TS82" s="229"/>
      <c r="TT82" s="108">
        <f>TQ82/TR4</f>
        <v>0</v>
      </c>
      <c r="TV82" s="98"/>
      <c r="TW82" s="105"/>
      <c r="TX82" s="100"/>
      <c r="TY82" s="229"/>
      <c r="TZ82" s="108">
        <f>TW82/TX4</f>
        <v>0</v>
      </c>
      <c r="UB82" s="98"/>
      <c r="UC82" s="105"/>
      <c r="UD82" s="100"/>
      <c r="UE82" s="229"/>
      <c r="UF82" s="108">
        <f>UC82/UD4</f>
        <v>0</v>
      </c>
    </row>
    <row r="83" spans="1:552" x14ac:dyDescent="0.25">
      <c r="A83" s="76" t="s">
        <v>254</v>
      </c>
      <c r="B83" s="77" t="s">
        <v>6</v>
      </c>
      <c r="C83" s="258" t="s">
        <v>30</v>
      </c>
      <c r="D83" s="289"/>
      <c r="E83" s="94"/>
      <c r="F83" s="94"/>
      <c r="G83" s="91"/>
      <c r="H83" s="319">
        <f t="shared" si="636"/>
        <v>0</v>
      </c>
      <c r="I83" s="80" t="s">
        <v>41</v>
      </c>
      <c r="J83" s="217">
        <f>+J82</f>
        <v>127407174</v>
      </c>
      <c r="K83" s="218">
        <v>4</v>
      </c>
      <c r="L83" s="219">
        <v>8.5</v>
      </c>
      <c r="M83" s="218">
        <f t="shared" si="637"/>
        <v>18279364.992826398</v>
      </c>
      <c r="N83" s="89" t="s">
        <v>41</v>
      </c>
      <c r="O83" s="320">
        <v>128661471</v>
      </c>
      <c r="P83" s="94">
        <v>4</v>
      </c>
      <c r="Q83" s="320">
        <f t="shared" si="638"/>
        <v>18459321.520803444</v>
      </c>
      <c r="R83" s="321"/>
      <c r="S83" s="89" t="s">
        <v>41</v>
      </c>
      <c r="T83" s="88">
        <v>131389100</v>
      </c>
      <c r="U83" s="94">
        <v>4</v>
      </c>
      <c r="V83" s="97">
        <f t="shared" si="639"/>
        <v>18850659.971305598</v>
      </c>
      <c r="W83" s="321"/>
      <c r="X83" s="89" t="s">
        <v>41</v>
      </c>
      <c r="Y83" s="88">
        <v>132532868</v>
      </c>
      <c r="Z83" s="94">
        <v>4</v>
      </c>
      <c r="AA83" s="93">
        <f t="shared" si="640"/>
        <v>19014758.680057388</v>
      </c>
      <c r="AB83" s="321"/>
      <c r="AC83" s="89" t="s">
        <v>41</v>
      </c>
      <c r="AD83" s="88">
        <v>133374731</v>
      </c>
      <c r="AE83" s="88">
        <v>4</v>
      </c>
      <c r="AF83" s="93">
        <f t="shared" si="641"/>
        <v>19218260.951008644</v>
      </c>
      <c r="AG83" s="321"/>
      <c r="AH83" s="90" t="s">
        <v>41</v>
      </c>
      <c r="AI83" s="88">
        <v>133398622</v>
      </c>
      <c r="AJ83" s="94">
        <v>4</v>
      </c>
      <c r="AK83" s="220">
        <f t="shared" si="642"/>
        <v>19194046.330935251</v>
      </c>
      <c r="AL83" s="321"/>
      <c r="AM83" s="89" t="s">
        <v>41</v>
      </c>
      <c r="AN83" s="88">
        <v>133711940</v>
      </c>
      <c r="AO83" s="94">
        <v>4</v>
      </c>
      <c r="AP83" s="264">
        <v>4.37</v>
      </c>
      <c r="AQ83" s="93">
        <f t="shared" si="643"/>
        <v>19266850.144092217</v>
      </c>
      <c r="AR83" s="88"/>
      <c r="AS83" s="89" t="s">
        <v>41</v>
      </c>
      <c r="AT83" s="88">
        <v>134387713</v>
      </c>
      <c r="AU83" s="94">
        <v>4</v>
      </c>
      <c r="AV83" s="221">
        <v>5.59</v>
      </c>
      <c r="AW83" s="97">
        <f t="shared" si="644"/>
        <v>19364223.775216136</v>
      </c>
      <c r="AX83" s="89" t="s">
        <v>41</v>
      </c>
      <c r="AY83" s="88">
        <v>134738538</v>
      </c>
      <c r="AZ83" s="94">
        <v>4</v>
      </c>
      <c r="BA83" s="94">
        <v>3.97</v>
      </c>
      <c r="BB83" s="220">
        <f t="shared" si="645"/>
        <v>19470886.994219653</v>
      </c>
      <c r="BC83" s="325" t="s">
        <v>41</v>
      </c>
      <c r="BD83" s="88">
        <v>135207915</v>
      </c>
      <c r="BE83" s="323">
        <v>4</v>
      </c>
      <c r="BF83" s="113">
        <v>4.3899999999999997</v>
      </c>
      <c r="BG83" s="97">
        <f t="shared" si="646"/>
        <v>19595350</v>
      </c>
      <c r="BH83" s="98" t="s">
        <v>41</v>
      </c>
      <c r="BI83" s="99">
        <v>54241536.670000002</v>
      </c>
      <c r="BJ83" s="100">
        <v>4</v>
      </c>
      <c r="BK83" s="100">
        <v>5.14</v>
      </c>
      <c r="BL83" s="223">
        <f t="shared" si="647"/>
        <v>7872501.6937590716</v>
      </c>
      <c r="BM83" s="224" t="s">
        <v>41</v>
      </c>
      <c r="BN83" s="99">
        <v>136349056</v>
      </c>
      <c r="BO83" s="100">
        <v>4</v>
      </c>
      <c r="BP83" s="106">
        <v>4.78</v>
      </c>
      <c r="BQ83" s="104">
        <f t="shared" si="648"/>
        <v>19789413.062409289</v>
      </c>
      <c r="BR83" s="98" t="s">
        <v>41</v>
      </c>
      <c r="BS83" s="99">
        <v>136978028</v>
      </c>
      <c r="BT83" s="100">
        <v>4</v>
      </c>
      <c r="BU83" s="106">
        <v>5.3</v>
      </c>
      <c r="BV83" s="104">
        <f t="shared" si="649"/>
        <v>19909597.093023255</v>
      </c>
      <c r="BW83" s="98" t="s">
        <v>41</v>
      </c>
      <c r="BX83" s="99">
        <v>137581536</v>
      </c>
      <c r="BY83" s="100">
        <v>4</v>
      </c>
      <c r="BZ83" s="100">
        <v>5.03</v>
      </c>
      <c r="CA83" s="104">
        <f t="shared" si="650"/>
        <v>20026424.454148471</v>
      </c>
      <c r="CB83" s="98" t="s">
        <v>41</v>
      </c>
      <c r="CC83" s="99">
        <v>138212679</v>
      </c>
      <c r="CD83" s="100">
        <v>4</v>
      </c>
      <c r="CE83" s="100">
        <v>5.2</v>
      </c>
      <c r="CF83" s="104">
        <f t="shared" si="651"/>
        <v>20118293.886462882</v>
      </c>
      <c r="CG83" s="98" t="s">
        <v>41</v>
      </c>
      <c r="CH83" s="99">
        <v>138698593</v>
      </c>
      <c r="CI83" s="99">
        <v>4</v>
      </c>
      <c r="CJ83" s="106">
        <v>4.45</v>
      </c>
      <c r="CK83" s="105">
        <f t="shared" si="652"/>
        <v>20189023.726346433</v>
      </c>
      <c r="CL83" s="98" t="s">
        <v>41</v>
      </c>
      <c r="CM83" s="105">
        <v>139201911</v>
      </c>
      <c r="CN83" s="105">
        <v>4</v>
      </c>
      <c r="CO83" s="106">
        <v>4.45</v>
      </c>
      <c r="CP83" s="104">
        <f t="shared" si="653"/>
        <v>20262286.89956332</v>
      </c>
      <c r="CQ83" s="98" t="s">
        <v>41</v>
      </c>
      <c r="CR83" s="99">
        <v>139653714</v>
      </c>
      <c r="CS83" s="100">
        <v>4</v>
      </c>
      <c r="CT83" s="100">
        <v>4.24</v>
      </c>
      <c r="CU83" s="104">
        <f t="shared" si="654"/>
        <v>20357684.256559767</v>
      </c>
      <c r="CV83" s="1" t="s">
        <v>41</v>
      </c>
      <c r="CW83" s="107">
        <v>55988021.280000001</v>
      </c>
      <c r="CX83" s="1">
        <v>4</v>
      </c>
      <c r="CY83" s="1">
        <v>3.93</v>
      </c>
      <c r="CZ83" s="104">
        <f t="shared" si="655"/>
        <v>8161519.1370262392</v>
      </c>
      <c r="DA83" s="105"/>
      <c r="DB83" s="1" t="s">
        <v>41</v>
      </c>
      <c r="DC83" s="107">
        <v>56201753</v>
      </c>
      <c r="DD83" s="1">
        <v>4</v>
      </c>
      <c r="DE83" s="1">
        <v>4.45</v>
      </c>
      <c r="DF83" s="104">
        <f t="shared" si="656"/>
        <v>8192675.3644314865</v>
      </c>
      <c r="DG83" s="1" t="s">
        <v>41</v>
      </c>
      <c r="DH83" s="107">
        <v>56404587</v>
      </c>
      <c r="DI83" s="1">
        <v>4</v>
      </c>
      <c r="DJ83" s="1">
        <v>4.47</v>
      </c>
      <c r="DK83" s="104">
        <f t="shared" si="657"/>
        <v>8222243.0029154513</v>
      </c>
      <c r="DL83" s="1" t="s">
        <v>41</v>
      </c>
      <c r="DM83" s="107">
        <v>56719433</v>
      </c>
      <c r="DN83" s="1">
        <v>4</v>
      </c>
      <c r="DO83" s="228">
        <v>6.54</v>
      </c>
      <c r="DP83" s="104">
        <f t="shared" si="658"/>
        <v>8268138.9212827981</v>
      </c>
      <c r="DQ83" s="1" t="s">
        <v>41</v>
      </c>
      <c r="DR83" s="107">
        <v>56939959</v>
      </c>
      <c r="DS83" s="1">
        <v>4</v>
      </c>
      <c r="DT83" s="228">
        <v>4.67</v>
      </c>
      <c r="DU83" s="104">
        <f t="shared" si="659"/>
        <v>8300285.5685131196</v>
      </c>
      <c r="DV83" s="1" t="s">
        <v>41</v>
      </c>
      <c r="DW83" s="107">
        <v>57143849</v>
      </c>
      <c r="DX83" s="1">
        <v>4</v>
      </c>
      <c r="DY83" s="228">
        <v>4.1500000000000004</v>
      </c>
      <c r="DZ83" s="104">
        <f t="shared" si="660"/>
        <v>8330007.1428571427</v>
      </c>
      <c r="EA83" s="1" t="s">
        <v>41</v>
      </c>
      <c r="EB83" s="107">
        <v>57375725</v>
      </c>
      <c r="EC83" s="1">
        <v>4</v>
      </c>
      <c r="ED83" s="228">
        <v>4.87</v>
      </c>
      <c r="EE83" s="104">
        <f t="shared" si="661"/>
        <v>8363808.3090379005</v>
      </c>
      <c r="EF83" s="1" t="s">
        <v>41</v>
      </c>
      <c r="EG83" s="107">
        <v>57587944</v>
      </c>
      <c r="EH83" s="1">
        <v>4</v>
      </c>
      <c r="EI83" s="228">
        <v>4.3</v>
      </c>
      <c r="EJ83" s="104">
        <f t="shared" si="662"/>
        <v>8394744.0233236142</v>
      </c>
      <c r="EK83" s="1" t="s">
        <v>41</v>
      </c>
      <c r="EL83" s="107">
        <v>57816009</v>
      </c>
      <c r="EM83" s="1">
        <v>4</v>
      </c>
      <c r="EN83" s="228">
        <v>4.6100000000000003</v>
      </c>
      <c r="EO83" s="104">
        <f t="shared" si="663"/>
        <v>8427989.6501457728</v>
      </c>
      <c r="EP83" s="1" t="s">
        <v>33</v>
      </c>
      <c r="EQ83" s="107">
        <v>58023428</v>
      </c>
      <c r="ER83" s="1">
        <v>4</v>
      </c>
      <c r="ES83" s="228">
        <v>4.3099999999999996</v>
      </c>
      <c r="ET83" s="104">
        <f t="shared" si="664"/>
        <v>8458225.6559766755</v>
      </c>
      <c r="EV83" s="98" t="s">
        <v>33</v>
      </c>
      <c r="EW83" s="105">
        <v>58262030</v>
      </c>
      <c r="EX83" s="100">
        <v>4</v>
      </c>
      <c r="EY83" s="229">
        <v>4.79</v>
      </c>
      <c r="EZ83" s="104">
        <f t="shared" si="665"/>
        <v>8493007.2886297368</v>
      </c>
      <c r="FB83" s="98" t="s">
        <v>33</v>
      </c>
      <c r="FC83" s="105">
        <v>58487391</v>
      </c>
      <c r="FD83" s="100">
        <v>4</v>
      </c>
      <c r="FE83" s="229">
        <v>4.6399999999999997</v>
      </c>
      <c r="FF83" s="104">
        <f t="shared" si="666"/>
        <v>8525858.7463556845</v>
      </c>
      <c r="FH83" s="98" t="s">
        <v>33</v>
      </c>
      <c r="FI83" s="105">
        <v>58749475</v>
      </c>
      <c r="FJ83" s="100">
        <v>4</v>
      </c>
      <c r="FK83" s="229">
        <v>4.6399999999999997</v>
      </c>
      <c r="FL83" s="104">
        <f t="shared" si="667"/>
        <v>8564063.4110787176</v>
      </c>
      <c r="FN83" s="98" t="s">
        <v>33</v>
      </c>
      <c r="FO83" s="105">
        <v>59056154</v>
      </c>
      <c r="FP83" s="100">
        <v>4</v>
      </c>
      <c r="FQ83" s="229">
        <v>6.11</v>
      </c>
      <c r="FR83" s="104">
        <f t="shared" si="668"/>
        <v>8608768.8046647217</v>
      </c>
      <c r="FT83" s="98" t="s">
        <v>41</v>
      </c>
      <c r="FU83" s="105">
        <v>59275738</v>
      </c>
      <c r="FV83" s="100">
        <v>4</v>
      </c>
      <c r="FW83" s="229">
        <v>5</v>
      </c>
      <c r="FX83" s="104">
        <f t="shared" si="669"/>
        <v>8640778.134110786</v>
      </c>
      <c r="FZ83" s="98" t="s">
        <v>41</v>
      </c>
      <c r="GA83" s="105">
        <v>59521250</v>
      </c>
      <c r="GB83" s="100">
        <v>4</v>
      </c>
      <c r="GC83" s="229">
        <v>4.82</v>
      </c>
      <c r="GD83" s="104">
        <f t="shared" si="670"/>
        <v>8676567.0553935859</v>
      </c>
      <c r="GF83" s="98" t="s">
        <v>41</v>
      </c>
      <c r="GG83" s="105">
        <v>59731632</v>
      </c>
      <c r="GH83" s="100">
        <v>4</v>
      </c>
      <c r="GI83" s="229">
        <v>4.24</v>
      </c>
      <c r="GJ83" s="104">
        <f t="shared" si="671"/>
        <v>8707234.9854227398</v>
      </c>
      <c r="GL83" s="98" t="s">
        <v>41</v>
      </c>
      <c r="GM83" s="105">
        <v>59951281</v>
      </c>
      <c r="GN83" s="100">
        <v>4</v>
      </c>
      <c r="GO83" s="229">
        <v>4.2699999999999996</v>
      </c>
      <c r="GP83" s="104">
        <f t="shared" si="672"/>
        <v>8739253.7900874633</v>
      </c>
      <c r="GR83" s="98" t="s">
        <v>41</v>
      </c>
      <c r="GS83" s="105">
        <v>60196610</v>
      </c>
      <c r="GT83" s="100">
        <v>4</v>
      </c>
      <c r="GU83" s="229">
        <v>4.91</v>
      </c>
      <c r="GV83" s="104">
        <f t="shared" si="673"/>
        <v>8775016.0349854231</v>
      </c>
      <c r="GX83" s="98" t="s">
        <v>41</v>
      </c>
      <c r="GY83" s="105">
        <v>60409223</v>
      </c>
      <c r="GZ83" s="100">
        <v>4</v>
      </c>
      <c r="HA83" s="229">
        <v>4.09</v>
      </c>
      <c r="HB83" s="108">
        <f t="shared" si="674"/>
        <v>8806009.1836734693</v>
      </c>
      <c r="HD83" s="98" t="s">
        <v>41</v>
      </c>
      <c r="HE83" s="105">
        <v>60613807.369999997</v>
      </c>
      <c r="HF83" s="100">
        <v>4</v>
      </c>
      <c r="HG83" s="229">
        <v>3.92</v>
      </c>
      <c r="HH83" s="108">
        <f t="shared" si="675"/>
        <v>8835831.9781341106</v>
      </c>
      <c r="HJ83" s="98" t="s">
        <v>41</v>
      </c>
      <c r="HK83" s="105">
        <v>60820660</v>
      </c>
      <c r="HL83" s="100">
        <v>4</v>
      </c>
      <c r="HM83" s="229">
        <v>4.0999999999999996</v>
      </c>
      <c r="HN83" s="108">
        <f t="shared" si="676"/>
        <v>8865985.4227405246</v>
      </c>
      <c r="HP83" s="98" t="s">
        <v>41</v>
      </c>
      <c r="HQ83" s="105">
        <v>61022471</v>
      </c>
      <c r="HR83" s="100">
        <v>4</v>
      </c>
      <c r="HS83" s="229">
        <v>3.84</v>
      </c>
      <c r="HT83" s="108">
        <f t="shared" si="677"/>
        <v>8895403.9358600583</v>
      </c>
      <c r="HV83" s="98" t="s">
        <v>41</v>
      </c>
      <c r="HW83" s="105">
        <v>61267591</v>
      </c>
      <c r="HX83" s="100">
        <v>4</v>
      </c>
      <c r="HY83" s="229">
        <v>4.82</v>
      </c>
      <c r="HZ83" s="108">
        <f t="shared" si="678"/>
        <v>8931135.7142857146</v>
      </c>
      <c r="IB83" s="98" t="s">
        <v>41</v>
      </c>
      <c r="IC83" s="105">
        <v>61651513</v>
      </c>
      <c r="ID83" s="100">
        <v>4</v>
      </c>
      <c r="IE83" s="229">
        <v>7.37</v>
      </c>
      <c r="IF83" s="108">
        <f t="shared" si="679"/>
        <v>8987101.0204081628</v>
      </c>
      <c r="IH83" s="98" t="s">
        <v>41</v>
      </c>
      <c r="II83" s="105">
        <v>61872766</v>
      </c>
      <c r="IJ83" s="100">
        <v>4</v>
      </c>
      <c r="IK83" s="229">
        <v>4.16</v>
      </c>
      <c r="IL83" s="108">
        <f t="shared" si="680"/>
        <v>9019353.6443148684</v>
      </c>
      <c r="IN83" s="98" t="s">
        <v>41</v>
      </c>
      <c r="IO83" s="105">
        <v>62211699</v>
      </c>
      <c r="IP83" s="100">
        <v>4</v>
      </c>
      <c r="IQ83" s="229">
        <v>6.59</v>
      </c>
      <c r="IR83" s="108">
        <f t="shared" si="681"/>
        <v>9068760.787172012</v>
      </c>
      <c r="IT83" s="98" t="s">
        <v>41</v>
      </c>
      <c r="IU83" s="105">
        <v>62431742</v>
      </c>
      <c r="IV83" s="100">
        <v>4</v>
      </c>
      <c r="IW83" s="229">
        <v>4.0999999999999996</v>
      </c>
      <c r="IX83" s="108">
        <f t="shared" si="682"/>
        <v>9100837.0262390673</v>
      </c>
      <c r="IZ83" s="98" t="s">
        <v>41</v>
      </c>
      <c r="JA83" s="105">
        <v>62552387</v>
      </c>
      <c r="JB83" s="100">
        <v>4</v>
      </c>
      <c r="JC83" s="229">
        <v>2.3199999999999998</v>
      </c>
      <c r="JD83" s="108">
        <f t="shared" si="691"/>
        <v>9118423.7609329447</v>
      </c>
      <c r="JF83" s="98" t="s">
        <v>41</v>
      </c>
      <c r="JG83" s="105">
        <v>62855106</v>
      </c>
      <c r="JH83" s="100">
        <v>4</v>
      </c>
      <c r="JI83" s="229">
        <v>5.66</v>
      </c>
      <c r="JJ83" s="108">
        <f t="shared" si="683"/>
        <v>9162551.8950437307</v>
      </c>
      <c r="JL83" s="98" t="s">
        <v>41</v>
      </c>
      <c r="JM83" s="105">
        <v>63085127</v>
      </c>
      <c r="JN83" s="100">
        <v>4</v>
      </c>
      <c r="JO83" s="229">
        <v>4.3899999999999997</v>
      </c>
      <c r="JP83" s="108">
        <f t="shared" si="684"/>
        <v>9196082.6530612241</v>
      </c>
      <c r="JR83" s="98" t="s">
        <v>41</v>
      </c>
      <c r="JS83" s="105">
        <v>63347515</v>
      </c>
      <c r="JT83" s="100">
        <v>4</v>
      </c>
      <c r="JU83" s="229">
        <v>4.84</v>
      </c>
      <c r="JV83" s="108">
        <f t="shared" si="685"/>
        <v>9234331.6326530613</v>
      </c>
      <c r="JX83" s="98" t="s">
        <v>41</v>
      </c>
      <c r="JY83" s="105">
        <v>63535977</v>
      </c>
      <c r="JZ83" s="100">
        <v>4</v>
      </c>
      <c r="KA83" s="229">
        <v>3.43</v>
      </c>
      <c r="KB83" s="108">
        <f t="shared" si="686"/>
        <v>9261804.2274052482</v>
      </c>
      <c r="KD83" s="98" t="s">
        <v>41</v>
      </c>
      <c r="KE83" s="105">
        <v>63747961</v>
      </c>
      <c r="KF83" s="100">
        <v>4</v>
      </c>
      <c r="KG83" s="229">
        <v>4.3</v>
      </c>
      <c r="KH83" s="108">
        <f t="shared" si="687"/>
        <v>9292705.6851311941</v>
      </c>
      <c r="KJ83" s="98" t="s">
        <v>41</v>
      </c>
      <c r="KK83" s="105">
        <v>64037562</v>
      </c>
      <c r="KL83" s="100">
        <v>4</v>
      </c>
      <c r="KM83" s="229">
        <v>5.17</v>
      </c>
      <c r="KN83" s="108">
        <f t="shared" si="688"/>
        <v>9334921.5743440222</v>
      </c>
      <c r="KP83" s="98" t="s">
        <v>41</v>
      </c>
      <c r="KQ83" s="105">
        <v>64411591</v>
      </c>
      <c r="KR83" s="100">
        <v>4</v>
      </c>
      <c r="KS83" s="229">
        <v>7.01</v>
      </c>
      <c r="KT83" s="108">
        <f t="shared" si="689"/>
        <v>9389444.7521865889</v>
      </c>
      <c r="KV83" s="98" t="s">
        <v>41</v>
      </c>
      <c r="KW83" s="105">
        <v>64629733</v>
      </c>
      <c r="KX83" s="100">
        <v>4</v>
      </c>
      <c r="KY83" s="229">
        <v>3.93</v>
      </c>
      <c r="KZ83" s="108">
        <f t="shared" si="690"/>
        <v>9421243.8775510192</v>
      </c>
      <c r="LB83" s="98" t="s">
        <v>41</v>
      </c>
      <c r="LC83" s="105">
        <v>64928208</v>
      </c>
      <c r="LD83" s="100">
        <v>4</v>
      </c>
      <c r="LE83" s="229">
        <v>5.4</v>
      </c>
      <c r="LF83" s="108">
        <f t="shared" si="692"/>
        <v>9464753.3527696785</v>
      </c>
      <c r="LH83" s="98" t="s">
        <v>41</v>
      </c>
      <c r="LI83" s="105">
        <v>65119740</v>
      </c>
      <c r="LJ83" s="100">
        <v>4</v>
      </c>
      <c r="LK83" s="229">
        <v>4.0199999999999996</v>
      </c>
      <c r="LL83" s="108">
        <f t="shared" si="697"/>
        <v>9492673.4693877548</v>
      </c>
      <c r="LN83" s="98" t="s">
        <v>41</v>
      </c>
      <c r="LO83" s="105">
        <v>65394050</v>
      </c>
      <c r="LP83" s="100">
        <v>4</v>
      </c>
      <c r="LQ83" s="229">
        <v>4.6399999999999997</v>
      </c>
      <c r="LR83" s="108">
        <f t="shared" si="698"/>
        <v>9532660.3498542272</v>
      </c>
      <c r="LT83" s="98" t="s">
        <v>41</v>
      </c>
      <c r="LU83" s="105">
        <v>65638026</v>
      </c>
      <c r="LV83" s="100">
        <v>4</v>
      </c>
      <c r="LW83" s="229">
        <v>4.4800000000000004</v>
      </c>
      <c r="LX83" s="108">
        <f t="shared" si="693"/>
        <v>9568225.3644314855</v>
      </c>
      <c r="LZ83" s="98" t="s">
        <v>41</v>
      </c>
      <c r="MA83" s="105">
        <v>65877299</v>
      </c>
      <c r="MB83" s="100">
        <v>4</v>
      </c>
      <c r="MC83" s="229">
        <v>4.2300000000000004</v>
      </c>
      <c r="MD83" s="108">
        <f t="shared" si="694"/>
        <v>9603104.8104956262</v>
      </c>
      <c r="MF83" s="98" t="s">
        <v>41</v>
      </c>
      <c r="MG83" s="105">
        <v>66108153</v>
      </c>
      <c r="MH83" s="100">
        <v>4</v>
      </c>
      <c r="MI83" s="229">
        <v>4.21</v>
      </c>
      <c r="MJ83" s="108">
        <f>MG83/$MH$4</f>
        <v>9636756.9970845468</v>
      </c>
      <c r="ML83" s="98" t="s">
        <v>41</v>
      </c>
      <c r="MM83" s="105">
        <v>66409184</v>
      </c>
      <c r="MN83" s="100">
        <v>4</v>
      </c>
      <c r="MO83" s="229">
        <v>5.31</v>
      </c>
      <c r="MP83" s="108">
        <f>MM83/MN4</f>
        <v>9680639.067055393</v>
      </c>
      <c r="MR83" s="98" t="s">
        <v>41</v>
      </c>
      <c r="MS83" s="105">
        <v>66691153</v>
      </c>
      <c r="MT83" s="100">
        <v>4</v>
      </c>
      <c r="MU83" s="229">
        <v>4.46</v>
      </c>
      <c r="MV83" s="108">
        <f>MS83/MT4</f>
        <v>9721742.4198250733</v>
      </c>
      <c r="MX83" s="98" t="s">
        <v>41</v>
      </c>
      <c r="MY83" s="105">
        <v>66920351</v>
      </c>
      <c r="MZ83" s="100">
        <v>4</v>
      </c>
      <c r="NA83" s="229">
        <v>4.12</v>
      </c>
      <c r="NB83" s="108">
        <f>MY83/MZ4</f>
        <v>9755153.2069970835</v>
      </c>
      <c r="ND83" s="98" t="s">
        <v>41</v>
      </c>
      <c r="NE83" s="105">
        <v>67095418</v>
      </c>
      <c r="NF83" s="100">
        <v>4</v>
      </c>
      <c r="NG83" s="229">
        <v>3</v>
      </c>
      <c r="NH83" s="108">
        <f>NE83/NF4</f>
        <v>9780673.1778425649</v>
      </c>
      <c r="NJ83" s="98" t="s">
        <v>41</v>
      </c>
      <c r="NK83" s="105">
        <v>67306519</v>
      </c>
      <c r="NL83" s="100">
        <v>4</v>
      </c>
      <c r="NM83" s="229">
        <v>3.78</v>
      </c>
      <c r="NN83" s="108">
        <f>NK83/NL4</f>
        <v>9811445.9183673467</v>
      </c>
      <c r="NP83" s="98" t="s">
        <v>41</v>
      </c>
      <c r="NQ83" s="105">
        <v>67571515</v>
      </c>
      <c r="NR83" s="100">
        <v>4</v>
      </c>
      <c r="NS83" s="229">
        <v>4.5999999999999996</v>
      </c>
      <c r="NT83" s="108">
        <f>NQ83/NR4</f>
        <v>9850075.0728862975</v>
      </c>
      <c r="NV83" s="98" t="s">
        <v>41</v>
      </c>
      <c r="NW83" s="105">
        <v>67786593</v>
      </c>
      <c r="NX83" s="100">
        <v>4</v>
      </c>
      <c r="NY83" s="229">
        <v>3.69</v>
      </c>
      <c r="NZ83" s="108">
        <f>NW83/NX4</f>
        <v>9881427.551020408</v>
      </c>
      <c r="OB83" s="98" t="s">
        <v>41</v>
      </c>
      <c r="OC83" s="105">
        <v>67997394</v>
      </c>
      <c r="OD83" s="100">
        <v>4</v>
      </c>
      <c r="OE83" s="229">
        <v>3.86</v>
      </c>
      <c r="OF83" s="108">
        <f>OC83/OD4</f>
        <v>9912156.5597667638</v>
      </c>
      <c r="OH83" s="98" t="s">
        <v>41</v>
      </c>
      <c r="OI83" s="105">
        <v>68210337</v>
      </c>
      <c r="OJ83" s="100">
        <v>4</v>
      </c>
      <c r="OK83" s="229">
        <v>3.63</v>
      </c>
      <c r="OL83" s="108">
        <f>OI83/OJ4</f>
        <v>9943197.8134110775</v>
      </c>
      <c r="ON83" s="98" t="s">
        <v>41</v>
      </c>
      <c r="OO83" s="105">
        <v>68427916</v>
      </c>
      <c r="OP83" s="100">
        <v>4</v>
      </c>
      <c r="OQ83" s="229">
        <v>3.83</v>
      </c>
      <c r="OR83" s="108">
        <f>OO83/OP4</f>
        <v>9974914.8688046634</v>
      </c>
      <c r="OT83" s="98" t="s">
        <v>41</v>
      </c>
      <c r="OU83" s="105">
        <v>68659221</v>
      </c>
      <c r="OV83" s="100">
        <v>4</v>
      </c>
      <c r="OW83" s="229">
        <v>3.94</v>
      </c>
      <c r="OX83" s="108">
        <f>OU83/OV4</f>
        <v>10008632.798833819</v>
      </c>
      <c r="OZ83" s="98" t="s">
        <v>41</v>
      </c>
      <c r="PA83" s="105">
        <v>68848975</v>
      </c>
      <c r="PB83" s="100">
        <v>4</v>
      </c>
      <c r="PC83" s="229">
        <v>3.32</v>
      </c>
      <c r="PD83" s="108">
        <f>PA83/PB4</f>
        <v>10036293.731778426</v>
      </c>
      <c r="PF83" s="98" t="s">
        <v>41</v>
      </c>
      <c r="PG83" s="105">
        <v>69013280</v>
      </c>
      <c r="PH83" s="100">
        <v>4</v>
      </c>
      <c r="PI83" s="229">
        <v>2.76</v>
      </c>
      <c r="PJ83" s="108">
        <f>PG83/PH4</f>
        <v>10060244.897959184</v>
      </c>
      <c r="PL83" s="98" t="s">
        <v>41</v>
      </c>
      <c r="PM83" s="105">
        <v>69141206</v>
      </c>
      <c r="PN83" s="100">
        <v>4</v>
      </c>
      <c r="PO83" s="229">
        <v>2.16</v>
      </c>
      <c r="PP83" s="108">
        <f>PM83/PN4</f>
        <v>10078893.002915451</v>
      </c>
      <c r="PR83" s="98" t="s">
        <v>41</v>
      </c>
      <c r="PS83" s="105"/>
      <c r="PT83" s="100"/>
      <c r="PU83" s="229"/>
      <c r="PV83" s="108">
        <f>PS83/PT4</f>
        <v>0</v>
      </c>
      <c r="PX83" s="98" t="s">
        <v>41</v>
      </c>
      <c r="PY83" s="105"/>
      <c r="PZ83" s="100"/>
      <c r="QA83" s="229"/>
      <c r="QB83" s="108">
        <f>PY83/PZ4</f>
        <v>0</v>
      </c>
      <c r="QD83" s="98" t="s">
        <v>41</v>
      </c>
      <c r="QE83" s="105"/>
      <c r="QF83" s="100"/>
      <c r="QG83" s="229"/>
      <c r="QH83" s="108">
        <f>QE83/QF4</f>
        <v>0</v>
      </c>
      <c r="QJ83" s="98" t="s">
        <v>41</v>
      </c>
      <c r="QK83" s="105"/>
      <c r="QL83" s="100"/>
      <c r="QM83" s="229"/>
      <c r="QN83" s="108">
        <f>QK83/QL4</f>
        <v>0</v>
      </c>
      <c r="QP83" s="98" t="s">
        <v>41</v>
      </c>
      <c r="QQ83" s="105"/>
      <c r="QR83" s="100"/>
      <c r="QS83" s="229"/>
      <c r="QT83" s="108">
        <f>QQ83/QR4</f>
        <v>0</v>
      </c>
      <c r="QV83" s="98" t="s">
        <v>41</v>
      </c>
      <c r="QW83" s="105"/>
      <c r="QX83" s="100"/>
      <c r="QY83" s="229"/>
      <c r="QZ83" s="108">
        <f>QW83/QX4</f>
        <v>0</v>
      </c>
      <c r="RB83" s="98" t="s">
        <v>41</v>
      </c>
      <c r="RC83" s="105"/>
      <c r="RD83" s="100"/>
      <c r="RE83" s="229"/>
      <c r="RF83" s="108">
        <f>RC83/RD4</f>
        <v>0</v>
      </c>
      <c r="RH83" s="98" t="s">
        <v>41</v>
      </c>
      <c r="RI83" s="105"/>
      <c r="RJ83" s="100"/>
      <c r="RK83" s="229"/>
      <c r="RL83" s="108">
        <f>RI83/RJ4</f>
        <v>0</v>
      </c>
      <c r="RN83" s="98" t="s">
        <v>41</v>
      </c>
      <c r="RO83" s="105"/>
      <c r="RP83" s="100"/>
      <c r="RQ83" s="229"/>
      <c r="RR83" s="108">
        <f>RO83/RP4</f>
        <v>0</v>
      </c>
      <c r="RT83" s="98" t="s">
        <v>41</v>
      </c>
      <c r="RU83" s="105"/>
      <c r="RV83" s="100"/>
      <c r="RW83" s="229"/>
      <c r="RX83" s="108">
        <f>RU83/RV4</f>
        <v>0</v>
      </c>
      <c r="RZ83" s="98" t="s">
        <v>41</v>
      </c>
      <c r="SA83" s="105"/>
      <c r="SB83" s="100"/>
      <c r="SC83" s="229"/>
      <c r="SD83" s="108">
        <f>SA83/SB4</f>
        <v>0</v>
      </c>
      <c r="SF83" s="98" t="s">
        <v>41</v>
      </c>
      <c r="SG83" s="105"/>
      <c r="SH83" s="100"/>
      <c r="SI83" s="229"/>
      <c r="SJ83" s="108">
        <f>SG83/SH4</f>
        <v>0</v>
      </c>
      <c r="SL83" s="98" t="s">
        <v>41</v>
      </c>
      <c r="SM83" s="105"/>
      <c r="SN83" s="100"/>
      <c r="SO83" s="229"/>
      <c r="SP83" s="108">
        <f>SM83/SN4</f>
        <v>0</v>
      </c>
      <c r="SR83" s="98" t="s">
        <v>41</v>
      </c>
      <c r="SS83" s="105"/>
      <c r="ST83" s="100"/>
      <c r="SU83" s="229"/>
      <c r="SV83" s="108">
        <f>SS83/ST4</f>
        <v>0</v>
      </c>
      <c r="SX83" s="98" t="s">
        <v>41</v>
      </c>
      <c r="SY83" s="105"/>
      <c r="SZ83" s="100"/>
      <c r="TA83" s="229"/>
      <c r="TB83" s="108">
        <f>SY83/SZ4</f>
        <v>0</v>
      </c>
      <c r="TD83" s="98"/>
      <c r="TE83" s="105"/>
      <c r="TF83" s="100"/>
      <c r="TG83" s="229"/>
      <c r="TH83" s="108">
        <f>TE83/TF4</f>
        <v>0</v>
      </c>
      <c r="TJ83" s="98"/>
      <c r="TK83" s="105"/>
      <c r="TL83" s="100"/>
      <c r="TM83" s="229"/>
      <c r="TN83" s="108">
        <f>TK83/TL4</f>
        <v>0</v>
      </c>
      <c r="TP83" s="98"/>
      <c r="TQ83" s="105"/>
      <c r="TR83" s="100"/>
      <c r="TS83" s="229"/>
      <c r="TT83" s="108">
        <f>TQ83/TR4</f>
        <v>0</v>
      </c>
      <c r="TV83" s="98"/>
      <c r="TW83" s="105"/>
      <c r="TX83" s="100"/>
      <c r="TY83" s="229"/>
      <c r="TZ83" s="108">
        <f>TW83/TX4</f>
        <v>0</v>
      </c>
      <c r="UB83" s="98"/>
      <c r="UC83" s="105"/>
      <c r="UD83" s="100"/>
      <c r="UE83" s="229"/>
      <c r="UF83" s="108">
        <f>UC83/UD4</f>
        <v>0</v>
      </c>
    </row>
    <row r="84" spans="1:552" x14ac:dyDescent="0.25">
      <c r="A84" s="76" t="s">
        <v>254</v>
      </c>
      <c r="B84" s="77" t="s">
        <v>6</v>
      </c>
      <c r="C84" s="258" t="s">
        <v>31</v>
      </c>
      <c r="D84" s="289"/>
      <c r="E84" s="94"/>
      <c r="F84" s="94"/>
      <c r="G84" s="91"/>
      <c r="H84" s="319">
        <f t="shared" si="636"/>
        <v>0</v>
      </c>
      <c r="I84" s="80" t="s">
        <v>52</v>
      </c>
      <c r="J84" s="217">
        <f>+J82</f>
        <v>127407174</v>
      </c>
      <c r="K84" s="231">
        <v>2</v>
      </c>
      <c r="L84" s="219">
        <v>18</v>
      </c>
      <c r="M84" s="218">
        <f t="shared" si="637"/>
        <v>18279364.992826398</v>
      </c>
      <c r="N84" s="89" t="s">
        <v>52</v>
      </c>
      <c r="O84" s="320">
        <v>128661471</v>
      </c>
      <c r="P84" s="94">
        <v>2</v>
      </c>
      <c r="Q84" s="320">
        <f t="shared" si="638"/>
        <v>18459321.520803444</v>
      </c>
      <c r="R84" s="321"/>
      <c r="S84" s="89" t="s">
        <v>52</v>
      </c>
      <c r="T84" s="88">
        <v>131389100</v>
      </c>
      <c r="U84" s="94">
        <v>2</v>
      </c>
      <c r="V84" s="97">
        <f t="shared" si="639"/>
        <v>18850659.971305598</v>
      </c>
      <c r="W84" s="321"/>
      <c r="X84" s="89" t="s">
        <v>52</v>
      </c>
      <c r="Y84" s="88">
        <v>132532868</v>
      </c>
      <c r="Z84" s="94">
        <v>2</v>
      </c>
      <c r="AA84" s="93">
        <f t="shared" si="640"/>
        <v>19014758.680057388</v>
      </c>
      <c r="AB84" s="321"/>
      <c r="AC84" s="89" t="s">
        <v>52</v>
      </c>
      <c r="AD84" s="88">
        <v>133374731</v>
      </c>
      <c r="AE84" s="88">
        <v>2</v>
      </c>
      <c r="AF84" s="93">
        <f t="shared" si="641"/>
        <v>19218260.951008644</v>
      </c>
      <c r="AG84" s="321"/>
      <c r="AH84" s="90" t="s">
        <v>52</v>
      </c>
      <c r="AI84" s="88">
        <v>133398622</v>
      </c>
      <c r="AJ84" s="94">
        <v>2</v>
      </c>
      <c r="AK84" s="220">
        <f t="shared" si="642"/>
        <v>19194046.330935251</v>
      </c>
      <c r="AL84" s="321"/>
      <c r="AM84" s="89" t="s">
        <v>52</v>
      </c>
      <c r="AN84" s="88">
        <v>133711940</v>
      </c>
      <c r="AO84" s="94">
        <v>2</v>
      </c>
      <c r="AP84" s="264">
        <v>2.4</v>
      </c>
      <c r="AQ84" s="93">
        <f t="shared" si="643"/>
        <v>19266850.144092217</v>
      </c>
      <c r="AR84" s="88"/>
      <c r="AS84" s="89" t="s">
        <v>52</v>
      </c>
      <c r="AT84" s="88">
        <v>134387713</v>
      </c>
      <c r="AU84" s="94">
        <v>2</v>
      </c>
      <c r="AV84" s="221">
        <v>7.32</v>
      </c>
      <c r="AW84" s="97">
        <f t="shared" si="644"/>
        <v>19364223.775216136</v>
      </c>
      <c r="AX84" s="89" t="s">
        <v>52</v>
      </c>
      <c r="AY84" s="88">
        <v>134738538</v>
      </c>
      <c r="AZ84" s="94">
        <v>2</v>
      </c>
      <c r="BA84" s="94">
        <v>0.95</v>
      </c>
      <c r="BB84" s="220">
        <f t="shared" si="645"/>
        <v>19470886.994219653</v>
      </c>
      <c r="BC84" s="326" t="s">
        <v>52</v>
      </c>
      <c r="BD84" s="88">
        <v>135207915</v>
      </c>
      <c r="BE84" s="327">
        <v>2</v>
      </c>
      <c r="BF84" s="113">
        <v>2.67</v>
      </c>
      <c r="BG84" s="97">
        <f t="shared" si="646"/>
        <v>19595350</v>
      </c>
      <c r="BH84" s="98" t="s">
        <v>52</v>
      </c>
      <c r="BI84" s="99">
        <v>13658203.33</v>
      </c>
      <c r="BJ84" s="100">
        <v>2</v>
      </c>
      <c r="BK84" s="100">
        <v>5.7</v>
      </c>
      <c r="BL84" s="223">
        <f t="shared" si="647"/>
        <v>1982322.6894049349</v>
      </c>
      <c r="BM84" s="224" t="s">
        <v>52</v>
      </c>
      <c r="BN84" s="99">
        <v>136349056</v>
      </c>
      <c r="BO84" s="100">
        <v>2</v>
      </c>
      <c r="BP84" s="106">
        <v>4.3499999999999996</v>
      </c>
      <c r="BQ84" s="104">
        <f t="shared" si="648"/>
        <v>19789413.062409289</v>
      </c>
      <c r="BR84" s="98" t="s">
        <v>52</v>
      </c>
      <c r="BS84" s="99">
        <v>136978028</v>
      </c>
      <c r="BT84" s="100">
        <v>2</v>
      </c>
      <c r="BU84" s="106">
        <v>6.47</v>
      </c>
      <c r="BV84" s="104">
        <f t="shared" si="649"/>
        <v>19909597.093023255</v>
      </c>
      <c r="BW84" s="98" t="s">
        <v>52</v>
      </c>
      <c r="BX84" s="99">
        <v>137581536</v>
      </c>
      <c r="BY84" s="100">
        <v>2</v>
      </c>
      <c r="BZ84" s="100">
        <v>5.47</v>
      </c>
      <c r="CA84" s="104">
        <f t="shared" si="650"/>
        <v>20026424.454148471</v>
      </c>
      <c r="CB84" s="98" t="s">
        <v>52</v>
      </c>
      <c r="CC84" s="99">
        <v>138212679</v>
      </c>
      <c r="CD84" s="100">
        <v>2</v>
      </c>
      <c r="CE84" s="100">
        <v>6.18</v>
      </c>
      <c r="CF84" s="104">
        <f t="shared" si="651"/>
        <v>20118293.886462882</v>
      </c>
      <c r="CG84" s="98" t="s">
        <v>52</v>
      </c>
      <c r="CH84" s="99">
        <v>138698593</v>
      </c>
      <c r="CI84" s="99">
        <v>2</v>
      </c>
      <c r="CJ84" s="106">
        <v>3.29</v>
      </c>
      <c r="CK84" s="105">
        <f t="shared" si="652"/>
        <v>20189023.726346433</v>
      </c>
      <c r="CL84" s="98" t="s">
        <v>52</v>
      </c>
      <c r="CM84" s="105">
        <v>139201911</v>
      </c>
      <c r="CN84" s="105">
        <v>2</v>
      </c>
      <c r="CO84" s="106">
        <v>3.32</v>
      </c>
      <c r="CP84" s="104">
        <f t="shared" si="653"/>
        <v>20262286.89956332</v>
      </c>
      <c r="CQ84" s="98" t="s">
        <v>52</v>
      </c>
      <c r="CR84" s="99">
        <v>139653714</v>
      </c>
      <c r="CS84" s="100">
        <v>2</v>
      </c>
      <c r="CT84" s="100">
        <v>2.54</v>
      </c>
      <c r="CU84" s="104">
        <f t="shared" si="654"/>
        <v>20357684.256559767</v>
      </c>
      <c r="CV84" s="1" t="s">
        <v>52</v>
      </c>
      <c r="CW84" s="107">
        <v>14043576.84</v>
      </c>
      <c r="CX84" s="1">
        <v>2</v>
      </c>
      <c r="CY84" s="1">
        <v>1.37</v>
      </c>
      <c r="CZ84" s="104">
        <f t="shared" si="655"/>
        <v>2047168.6355685131</v>
      </c>
      <c r="DA84" s="105"/>
      <c r="DB84" s="1" t="s">
        <v>52</v>
      </c>
      <c r="DC84" s="107">
        <v>14085086</v>
      </c>
      <c r="DD84" s="1">
        <v>2</v>
      </c>
      <c r="DE84" s="1">
        <v>3.51</v>
      </c>
      <c r="DF84" s="104">
        <f t="shared" si="656"/>
        <v>2053219.5335276967</v>
      </c>
      <c r="DG84" s="1" t="s">
        <v>52</v>
      </c>
      <c r="DH84" s="8">
        <v>14126809</v>
      </c>
      <c r="DI84" s="1">
        <v>2</v>
      </c>
      <c r="DJ84" s="1">
        <v>3.64</v>
      </c>
      <c r="DK84" s="104">
        <f t="shared" si="657"/>
        <v>2059301.6034985422</v>
      </c>
      <c r="DL84" s="1" t="s">
        <v>52</v>
      </c>
      <c r="DM84" s="8">
        <v>14269433</v>
      </c>
      <c r="DN84" s="1">
        <v>2</v>
      </c>
      <c r="DO84" s="228">
        <v>11.97</v>
      </c>
      <c r="DP84" s="104">
        <f t="shared" si="658"/>
        <v>2080092.2740524781</v>
      </c>
      <c r="DQ84" s="1" t="s">
        <v>52</v>
      </c>
      <c r="DR84" s="8">
        <v>14323292</v>
      </c>
      <c r="DS84" s="1">
        <v>2</v>
      </c>
      <c r="DT84" s="228">
        <v>4.53</v>
      </c>
      <c r="DU84" s="104">
        <f t="shared" si="659"/>
        <v>2087943.4402332359</v>
      </c>
      <c r="DV84" s="1" t="s">
        <v>52</v>
      </c>
      <c r="DW84" s="8">
        <v>14354960</v>
      </c>
      <c r="DX84" s="1">
        <v>2</v>
      </c>
      <c r="DY84" s="228">
        <v>2.5499999999999998</v>
      </c>
      <c r="DZ84" s="104">
        <f t="shared" si="660"/>
        <v>2092559.7667638483</v>
      </c>
      <c r="EA84" s="1" t="s">
        <v>52</v>
      </c>
      <c r="EB84" s="8">
        <v>14420169</v>
      </c>
      <c r="EC84" s="1">
        <v>2</v>
      </c>
      <c r="ED84" s="228">
        <v>5.45</v>
      </c>
      <c r="EE84" s="104">
        <f t="shared" si="661"/>
        <v>2102065.4518950437</v>
      </c>
      <c r="EF84" s="1" t="s">
        <v>52</v>
      </c>
      <c r="EG84" s="8">
        <v>14460166</v>
      </c>
      <c r="EH84" s="1">
        <v>2</v>
      </c>
      <c r="EI84" s="228">
        <v>3.25</v>
      </c>
      <c r="EJ84" s="104">
        <f t="shared" si="662"/>
        <v>2107895.9183673467</v>
      </c>
      <c r="EK84" s="1" t="s">
        <v>52</v>
      </c>
      <c r="EL84" s="8">
        <v>14516009</v>
      </c>
      <c r="EM84" s="1">
        <v>2</v>
      </c>
      <c r="EN84" s="228">
        <v>4.53</v>
      </c>
      <c r="EO84" s="104">
        <f t="shared" si="663"/>
        <v>2116036.297376093</v>
      </c>
      <c r="EP84" s="1" t="s">
        <v>52</v>
      </c>
      <c r="EQ84" s="107">
        <v>14556761</v>
      </c>
      <c r="ER84" s="1">
        <v>2</v>
      </c>
      <c r="ES84" s="228">
        <v>3.37</v>
      </c>
      <c r="ET84" s="104">
        <f t="shared" si="664"/>
        <v>2121976.8221574342</v>
      </c>
      <c r="EV84" s="98" t="s">
        <v>52</v>
      </c>
      <c r="EW84" s="105">
        <v>14623142</v>
      </c>
      <c r="EX84" s="100">
        <v>2</v>
      </c>
      <c r="EY84" s="229">
        <v>5.34</v>
      </c>
      <c r="EZ84" s="104">
        <f t="shared" si="665"/>
        <v>2131653.3527696794</v>
      </c>
      <c r="FB84" s="98" t="s">
        <v>52</v>
      </c>
      <c r="FC84" s="105">
        <v>14681836</v>
      </c>
      <c r="FD84" s="100">
        <v>2</v>
      </c>
      <c r="FE84" s="229">
        <v>4.82</v>
      </c>
      <c r="FF84" s="104">
        <f t="shared" si="666"/>
        <v>2140209.3294460638</v>
      </c>
      <c r="FH84" s="98" t="s">
        <v>52</v>
      </c>
      <c r="FI84" s="105">
        <v>14771697</v>
      </c>
      <c r="FJ84" s="100">
        <v>2</v>
      </c>
      <c r="FK84" s="229">
        <v>4.82</v>
      </c>
      <c r="FL84" s="104">
        <f t="shared" si="667"/>
        <v>2153308.6005830904</v>
      </c>
      <c r="FN84" s="98" t="s">
        <v>52</v>
      </c>
      <c r="FO84" s="225">
        <v>14906154</v>
      </c>
      <c r="FP84" s="100">
        <v>2</v>
      </c>
      <c r="FQ84" s="229">
        <v>10.75</v>
      </c>
      <c r="FR84" s="104">
        <f t="shared" si="668"/>
        <v>2172908.7463556849</v>
      </c>
      <c r="FT84" s="98" t="s">
        <v>52</v>
      </c>
      <c r="FU84" s="225">
        <v>14970183</v>
      </c>
      <c r="FV84" s="100">
        <v>2</v>
      </c>
      <c r="FW84" s="229">
        <v>6.41</v>
      </c>
      <c r="FX84" s="104">
        <f t="shared" si="669"/>
        <v>2182242.4198250729</v>
      </c>
      <c r="FZ84" s="98" t="s">
        <v>52</v>
      </c>
      <c r="GA84" s="225">
        <v>15043472</v>
      </c>
      <c r="GB84" s="100">
        <v>2</v>
      </c>
      <c r="GC84" s="229">
        <v>5.74</v>
      </c>
      <c r="GD84" s="104">
        <f t="shared" si="670"/>
        <v>2192925.9475218658</v>
      </c>
      <c r="GF84" s="98" t="s">
        <v>52</v>
      </c>
      <c r="GG84" s="225">
        <v>15087188</v>
      </c>
      <c r="GH84" s="100">
        <v>2</v>
      </c>
      <c r="GI84" s="229">
        <v>3.49</v>
      </c>
      <c r="GJ84" s="104">
        <f t="shared" si="671"/>
        <v>2199298.5422740523</v>
      </c>
      <c r="GL84" s="98" t="s">
        <v>52</v>
      </c>
      <c r="GM84" s="225">
        <v>15134614</v>
      </c>
      <c r="GN84" s="100">
        <v>2</v>
      </c>
      <c r="GO84" s="229">
        <v>3.64</v>
      </c>
      <c r="GP84" s="104">
        <f t="shared" si="672"/>
        <v>2206211.9533527694</v>
      </c>
      <c r="GR84" s="98" t="s">
        <v>52</v>
      </c>
      <c r="GS84" s="225">
        <v>15213277</v>
      </c>
      <c r="GT84" s="100">
        <v>2</v>
      </c>
      <c r="GU84" s="229">
        <v>6.24</v>
      </c>
      <c r="GV84" s="104">
        <f t="shared" si="673"/>
        <v>2217678.8629737608</v>
      </c>
      <c r="GX84" s="98" t="s">
        <v>52</v>
      </c>
      <c r="GY84" s="225">
        <v>15253667</v>
      </c>
      <c r="GZ84" s="100">
        <v>2</v>
      </c>
      <c r="HA84" s="229">
        <v>3.05</v>
      </c>
      <c r="HB84" s="108">
        <f t="shared" si="674"/>
        <v>2223566.6180758015</v>
      </c>
      <c r="HD84" s="98" t="s">
        <v>52</v>
      </c>
      <c r="HE84" s="225">
        <v>15286029.58</v>
      </c>
      <c r="HF84" s="100">
        <v>2</v>
      </c>
      <c r="HG84" s="229">
        <v>2.4300000000000002</v>
      </c>
      <c r="HH84" s="108">
        <f t="shared" si="675"/>
        <v>2228284.1953352769</v>
      </c>
      <c r="HJ84" s="98" t="s">
        <v>52</v>
      </c>
      <c r="HK84" s="225">
        <v>15326215</v>
      </c>
      <c r="HL84" s="100">
        <v>2</v>
      </c>
      <c r="HM84" s="229">
        <v>3.15</v>
      </c>
      <c r="HN84" s="108">
        <f t="shared" si="676"/>
        <v>2234142.1282798834</v>
      </c>
      <c r="HP84" s="98" t="s">
        <v>52</v>
      </c>
      <c r="HQ84" s="225">
        <v>15355804</v>
      </c>
      <c r="HR84" s="100">
        <v>2</v>
      </c>
      <c r="HS84" s="229">
        <v>2.2000000000000002</v>
      </c>
      <c r="HT84" s="108">
        <f t="shared" si="677"/>
        <v>2238455.3935860055</v>
      </c>
      <c r="HV84" s="98" t="s">
        <v>52</v>
      </c>
      <c r="HW84" s="225">
        <v>15434257</v>
      </c>
      <c r="HX84" s="100">
        <v>2</v>
      </c>
      <c r="HY84" s="229">
        <v>6.13</v>
      </c>
      <c r="HZ84" s="108">
        <f t="shared" si="678"/>
        <v>2249891.690962099</v>
      </c>
      <c r="IB84" s="98" t="s">
        <v>52</v>
      </c>
      <c r="IC84" s="225">
        <v>15645957</v>
      </c>
      <c r="ID84" s="100">
        <v>2</v>
      </c>
      <c r="IE84" s="229">
        <v>16.309999999999999</v>
      </c>
      <c r="IF84" s="108">
        <f t="shared" si="679"/>
        <v>2280751.7492711367</v>
      </c>
      <c r="IH84" s="98" t="s">
        <v>52</v>
      </c>
      <c r="II84" s="225">
        <v>15694988</v>
      </c>
      <c r="IJ84" s="100">
        <v>2</v>
      </c>
      <c r="IK84" s="229">
        <v>3.61</v>
      </c>
      <c r="IL84" s="108">
        <f t="shared" si="680"/>
        <v>2287899.1253644312</v>
      </c>
      <c r="IN84" s="98" t="s">
        <v>52</v>
      </c>
      <c r="IO84" s="225">
        <v>15878366</v>
      </c>
      <c r="IP84" s="100">
        <v>2</v>
      </c>
      <c r="IQ84" s="229">
        <v>13.22</v>
      </c>
      <c r="IR84" s="108">
        <f t="shared" si="681"/>
        <v>2314630.612244898</v>
      </c>
      <c r="IT84" s="98" t="s">
        <v>52</v>
      </c>
      <c r="IU84" s="225">
        <v>15926186</v>
      </c>
      <c r="IV84" s="100">
        <v>2</v>
      </c>
      <c r="IW84" s="229">
        <v>3.49</v>
      </c>
      <c r="IX84" s="108">
        <f t="shared" si="682"/>
        <v>2321601.4577259473</v>
      </c>
      <c r="IZ84" s="98" t="s">
        <v>52</v>
      </c>
      <c r="JA84" s="225">
        <v>15880165</v>
      </c>
      <c r="JB84" s="100">
        <v>2</v>
      </c>
      <c r="JC84" s="229">
        <v>-3.47</v>
      </c>
      <c r="JD84" s="108">
        <f t="shared" si="691"/>
        <v>2314892.8571428568</v>
      </c>
      <c r="JF84" s="98" t="s">
        <v>52</v>
      </c>
      <c r="JG84" s="225">
        <v>16010661</v>
      </c>
      <c r="JH84" s="100">
        <v>2</v>
      </c>
      <c r="JI84" s="229">
        <v>9.7200000000000006</v>
      </c>
      <c r="JJ84" s="108">
        <f t="shared" si="683"/>
        <v>2333915.5976676382</v>
      </c>
      <c r="JL84" s="98" t="s">
        <v>52</v>
      </c>
      <c r="JM84" s="225">
        <v>16074015</v>
      </c>
      <c r="JN84" s="100">
        <v>2</v>
      </c>
      <c r="JO84" s="229">
        <v>4.75</v>
      </c>
      <c r="JP84" s="108">
        <f t="shared" si="684"/>
        <v>2343150.8746355684</v>
      </c>
      <c r="JR84" s="98" t="s">
        <v>52</v>
      </c>
      <c r="JS84" s="225">
        <v>16164182</v>
      </c>
      <c r="JT84" s="100">
        <v>2</v>
      </c>
      <c r="JU84" s="229">
        <v>6.57</v>
      </c>
      <c r="JV84" s="108">
        <f t="shared" si="685"/>
        <v>2356294.7521865889</v>
      </c>
      <c r="JX84" s="98" t="s">
        <v>52</v>
      </c>
      <c r="JY84" s="225">
        <v>16180422</v>
      </c>
      <c r="JZ84" s="100">
        <v>2</v>
      </c>
      <c r="KA84" s="229">
        <v>1.06</v>
      </c>
      <c r="KB84" s="108">
        <f t="shared" si="686"/>
        <v>2358662.0991253643</v>
      </c>
      <c r="KD84" s="98" t="s">
        <v>52</v>
      </c>
      <c r="KE84" s="225">
        <v>16231294</v>
      </c>
      <c r="KF84" s="100">
        <v>2</v>
      </c>
      <c r="KG84" s="229">
        <v>4.54</v>
      </c>
      <c r="KH84" s="108">
        <f t="shared" si="687"/>
        <v>2366077.8425655975</v>
      </c>
      <c r="KJ84" s="98" t="s">
        <v>52</v>
      </c>
      <c r="KK84" s="225">
        <v>16343117</v>
      </c>
      <c r="KL84" s="100">
        <v>2</v>
      </c>
      <c r="KM84" s="229">
        <v>7.98</v>
      </c>
      <c r="KN84" s="108">
        <f t="shared" si="688"/>
        <v>2382378.5714285714</v>
      </c>
      <c r="KP84" s="98" t="s">
        <v>52</v>
      </c>
      <c r="KQ84" s="105">
        <v>16550480</v>
      </c>
      <c r="KR84" s="100">
        <v>2</v>
      </c>
      <c r="KS84" s="229">
        <v>15.23</v>
      </c>
      <c r="KT84" s="108">
        <f t="shared" si="689"/>
        <v>2412606.4139941689</v>
      </c>
      <c r="KV84" s="98" t="s">
        <v>52</v>
      </c>
      <c r="KW84" s="105">
        <v>16596400</v>
      </c>
      <c r="KX84" s="100">
        <v>2</v>
      </c>
      <c r="KY84" s="229">
        <v>3.21</v>
      </c>
      <c r="KZ84" s="108">
        <f t="shared" si="690"/>
        <v>2419300.2915451895</v>
      </c>
      <c r="LB84" s="98" t="s">
        <v>52</v>
      </c>
      <c r="LC84" s="105">
        <v>16772652</v>
      </c>
      <c r="LD84" s="100">
        <v>2</v>
      </c>
      <c r="LE84" s="229">
        <v>8.9700000000000006</v>
      </c>
      <c r="LF84" s="108">
        <f t="shared" si="692"/>
        <v>2444993.0029154518</v>
      </c>
      <c r="LH84" s="98" t="s">
        <v>52</v>
      </c>
      <c r="LI84" s="105">
        <v>16769740</v>
      </c>
      <c r="LJ84" s="100">
        <v>2</v>
      </c>
      <c r="LK84" s="229">
        <v>3.65</v>
      </c>
      <c r="LL84" s="108">
        <f t="shared" si="697"/>
        <v>2444568.5131195332</v>
      </c>
      <c r="LN84" s="98" t="s">
        <v>52</v>
      </c>
      <c r="LO84" s="105">
        <v>16860717</v>
      </c>
      <c r="LP84" s="100">
        <v>2</v>
      </c>
      <c r="LQ84" s="229">
        <v>6.09</v>
      </c>
      <c r="LR84" s="108">
        <f t="shared" si="698"/>
        <v>2457830.466472303</v>
      </c>
      <c r="LT84" s="98" t="s">
        <v>52</v>
      </c>
      <c r="LU84" s="105">
        <v>16938026</v>
      </c>
      <c r="LV84" s="100">
        <v>2</v>
      </c>
      <c r="LW84" s="229">
        <v>5.5</v>
      </c>
      <c r="LX84" s="108">
        <f t="shared" si="693"/>
        <v>2469100</v>
      </c>
      <c r="LZ84" s="98" t="s">
        <v>52</v>
      </c>
      <c r="MA84" s="105">
        <v>17005077</v>
      </c>
      <c r="MB84" s="100">
        <v>2</v>
      </c>
      <c r="MC84" s="229">
        <v>4.58</v>
      </c>
      <c r="MD84" s="108">
        <f t="shared" si="694"/>
        <v>2478874.1982507287</v>
      </c>
      <c r="MF84" s="98" t="s">
        <v>52</v>
      </c>
      <c r="MG84" s="105">
        <v>17069264</v>
      </c>
      <c r="MH84" s="100">
        <v>2</v>
      </c>
      <c r="MI84" s="229">
        <v>4.53</v>
      </c>
      <c r="MJ84" s="108">
        <f t="shared" ref="MJ84:MJ95" si="699">MG84/$MH$4</f>
        <v>2488230.9037900874</v>
      </c>
      <c r="ML84" s="98" t="s">
        <v>52</v>
      </c>
      <c r="MM84" s="105">
        <v>17198072</v>
      </c>
      <c r="MN84" s="100">
        <v>2</v>
      </c>
      <c r="MO84" s="229">
        <v>8.85</v>
      </c>
      <c r="MP84" s="108">
        <f>MM84/MN4</f>
        <v>2507007.5801749271</v>
      </c>
      <c r="MR84" s="98" t="s">
        <v>52</v>
      </c>
      <c r="MS84" s="105">
        <v>17307819</v>
      </c>
      <c r="MT84" s="100">
        <v>2</v>
      </c>
      <c r="MU84" s="229">
        <v>5.6</v>
      </c>
      <c r="MV84" s="108">
        <f>MS84/MT4</f>
        <v>2523005.685131195</v>
      </c>
      <c r="MX84" s="98" t="s">
        <v>52</v>
      </c>
      <c r="MY84" s="105">
        <v>17370351</v>
      </c>
      <c r="MZ84" s="100">
        <v>2</v>
      </c>
      <c r="NA84" s="229">
        <v>4.34</v>
      </c>
      <c r="NB84" s="108">
        <f>MY84/MZ4</f>
        <v>2532121.1370262387</v>
      </c>
      <c r="ND84" s="98" t="s">
        <v>52</v>
      </c>
      <c r="NE84" s="105">
        <v>17373196</v>
      </c>
      <c r="NF84" s="100">
        <v>2</v>
      </c>
      <c r="NG84" s="229">
        <v>0.06</v>
      </c>
      <c r="NH84" s="108">
        <f>NE84/NF4</f>
        <v>2532535.860058309</v>
      </c>
      <c r="NJ84" s="98" t="s">
        <v>52</v>
      </c>
      <c r="NK84" s="105">
        <v>17417630</v>
      </c>
      <c r="NL84" s="100">
        <v>2</v>
      </c>
      <c r="NM84" s="229">
        <v>3.07</v>
      </c>
      <c r="NN84" s="108">
        <f>NK84/NL4</f>
        <v>2539013.1195335276</v>
      </c>
      <c r="NP84" s="98" t="s">
        <v>52</v>
      </c>
      <c r="NQ84" s="105">
        <v>17510404</v>
      </c>
      <c r="NR84" s="100">
        <v>2</v>
      </c>
      <c r="NS84" s="229">
        <v>6.3</v>
      </c>
      <c r="NT84" s="108">
        <f>NQ84/NR4</f>
        <v>2552537.0262390669</v>
      </c>
      <c r="NV84" s="98" t="s">
        <v>52</v>
      </c>
      <c r="NW84" s="105">
        <v>17553260</v>
      </c>
      <c r="NX84" s="100">
        <v>2</v>
      </c>
      <c r="NY84" s="229">
        <v>2.82</v>
      </c>
      <c r="NZ84" s="108">
        <f>NW84/NX4</f>
        <v>2558784.2565597668</v>
      </c>
      <c r="OB84" s="98" t="s">
        <v>52</v>
      </c>
      <c r="OC84" s="105">
        <v>17602950</v>
      </c>
      <c r="OD84" s="100">
        <v>2</v>
      </c>
      <c r="OE84" s="229">
        <v>3.52</v>
      </c>
      <c r="OF84" s="108">
        <f>OC84/OD4</f>
        <v>2566027.696793003</v>
      </c>
      <c r="OH84" s="98" t="s">
        <v>52</v>
      </c>
      <c r="OI84" s="105">
        <v>17643671</v>
      </c>
      <c r="OJ84" s="100">
        <v>2</v>
      </c>
      <c r="OK84" s="229">
        <v>2.66</v>
      </c>
      <c r="OL84" s="108">
        <f>OI84/OJ4</f>
        <v>2571963.7026239065</v>
      </c>
      <c r="ON84" s="98" t="s">
        <v>52</v>
      </c>
      <c r="OO84" s="105">
        <v>17694583</v>
      </c>
      <c r="OP84" s="100">
        <v>2</v>
      </c>
      <c r="OQ84" s="229">
        <v>3.46</v>
      </c>
      <c r="OR84" s="108">
        <f>OO84/OP4</f>
        <v>2579385.2769679297</v>
      </c>
      <c r="OT84" s="98" t="s">
        <v>52</v>
      </c>
      <c r="OU84" s="105">
        <v>17753665</v>
      </c>
      <c r="OV84" s="100">
        <v>2</v>
      </c>
      <c r="OW84" s="229">
        <v>3.92</v>
      </c>
      <c r="OX84" s="108">
        <f>OU84/OV4</f>
        <v>2587997.8134110784</v>
      </c>
      <c r="OZ84" s="98" t="s">
        <v>52</v>
      </c>
      <c r="PA84" s="105">
        <v>17776752</v>
      </c>
      <c r="PB84" s="100">
        <v>2</v>
      </c>
      <c r="PC84" s="229">
        <v>1.56</v>
      </c>
      <c r="PD84" s="108">
        <f>PA84/PB4</f>
        <v>2591363.2653061221</v>
      </c>
      <c r="PF84" s="98" t="s">
        <v>52</v>
      </c>
      <c r="PG84" s="105">
        <v>17768836</v>
      </c>
      <c r="PH84" s="100">
        <v>2</v>
      </c>
      <c r="PI84" s="229">
        <v>-0.55000000000000004</v>
      </c>
      <c r="PJ84" s="108">
        <f>PG84/PH4</f>
        <v>2590209.3294460638</v>
      </c>
      <c r="PL84" s="98" t="s">
        <v>52</v>
      </c>
      <c r="PM84" s="105">
        <v>17724539</v>
      </c>
      <c r="PN84" s="100">
        <v>2</v>
      </c>
      <c r="PO84" s="229">
        <v>-2.88</v>
      </c>
      <c r="PP84" s="108">
        <f>PM84/PN4</f>
        <v>2583752.0408163266</v>
      </c>
      <c r="PR84" s="98" t="s">
        <v>52</v>
      </c>
      <c r="PS84" s="105"/>
      <c r="PT84" s="100"/>
      <c r="PU84" s="229"/>
      <c r="PV84" s="108">
        <f>PS84/PT4</f>
        <v>0</v>
      </c>
      <c r="PX84" s="98" t="s">
        <v>52</v>
      </c>
      <c r="PY84" s="105"/>
      <c r="PZ84" s="100"/>
      <c r="QA84" s="229"/>
      <c r="QB84" s="108">
        <f>PY84/PZ4</f>
        <v>0</v>
      </c>
      <c r="QD84" s="98" t="s">
        <v>52</v>
      </c>
      <c r="QE84" s="105"/>
      <c r="QF84" s="100"/>
      <c r="QG84" s="229"/>
      <c r="QH84" s="108">
        <f>QE84/QF4</f>
        <v>0</v>
      </c>
      <c r="QJ84" s="98" t="s">
        <v>52</v>
      </c>
      <c r="QK84" s="105"/>
      <c r="QL84" s="100"/>
      <c r="QM84" s="229"/>
      <c r="QN84" s="108">
        <f>QK84/QL4</f>
        <v>0</v>
      </c>
      <c r="QP84" s="98" t="s">
        <v>52</v>
      </c>
      <c r="QQ84" s="105"/>
      <c r="QR84" s="100"/>
      <c r="QS84" s="229"/>
      <c r="QT84" s="108">
        <f>QQ84/QR4</f>
        <v>0</v>
      </c>
      <c r="QV84" s="98" t="s">
        <v>52</v>
      </c>
      <c r="QW84" s="105"/>
      <c r="QX84" s="100"/>
      <c r="QY84" s="229"/>
      <c r="QZ84" s="108">
        <f>QW84/QX4</f>
        <v>0</v>
      </c>
      <c r="RB84" s="98" t="s">
        <v>52</v>
      </c>
      <c r="RC84" s="105"/>
      <c r="RD84" s="100"/>
      <c r="RE84" s="229"/>
      <c r="RF84" s="108">
        <f>RC84/RD4</f>
        <v>0</v>
      </c>
      <c r="RH84" s="98" t="s">
        <v>52</v>
      </c>
      <c r="RI84" s="105"/>
      <c r="RJ84" s="100"/>
      <c r="RK84" s="229"/>
      <c r="RL84" s="108">
        <f>RI84/RJ4</f>
        <v>0</v>
      </c>
      <c r="RN84" s="98" t="s">
        <v>52</v>
      </c>
      <c r="RO84" s="105"/>
      <c r="RP84" s="100"/>
      <c r="RQ84" s="229"/>
      <c r="RR84" s="108">
        <f>RO84/RP4</f>
        <v>0</v>
      </c>
      <c r="RT84" s="98" t="s">
        <v>52</v>
      </c>
      <c r="RU84" s="105"/>
      <c r="RV84" s="100"/>
      <c r="RW84" s="229"/>
      <c r="RX84" s="108">
        <f>RU84/RV4</f>
        <v>0</v>
      </c>
      <c r="RZ84" s="98" t="s">
        <v>52</v>
      </c>
      <c r="SA84" s="105"/>
      <c r="SB84" s="100"/>
      <c r="SC84" s="229"/>
      <c r="SD84" s="108">
        <f>SA84/SB4</f>
        <v>0</v>
      </c>
      <c r="SF84" s="98" t="s">
        <v>52</v>
      </c>
      <c r="SG84" s="105"/>
      <c r="SH84" s="100"/>
      <c r="SI84" s="229"/>
      <c r="SJ84" s="108">
        <f>SG84/SH4</f>
        <v>0</v>
      </c>
      <c r="SL84" s="98" t="s">
        <v>52</v>
      </c>
      <c r="SM84" s="105"/>
      <c r="SN84" s="100"/>
      <c r="SO84" s="229"/>
      <c r="SP84" s="108">
        <f>SM84/SN4</f>
        <v>0</v>
      </c>
      <c r="SR84" s="98" t="s">
        <v>52</v>
      </c>
      <c r="SS84" s="105"/>
      <c r="ST84" s="100"/>
      <c r="SU84" s="229"/>
      <c r="SV84" s="108">
        <f>SS84/ST4</f>
        <v>0</v>
      </c>
      <c r="SX84" s="98" t="s">
        <v>52</v>
      </c>
      <c r="SY84" s="105"/>
      <c r="SZ84" s="100"/>
      <c r="TA84" s="229"/>
      <c r="TB84" s="108">
        <f>SY84/SZ4</f>
        <v>0</v>
      </c>
      <c r="TD84" s="98"/>
      <c r="TE84" s="105"/>
      <c r="TF84" s="100"/>
      <c r="TG84" s="229"/>
      <c r="TH84" s="108">
        <f>TE84/TF4</f>
        <v>0</v>
      </c>
      <c r="TJ84" s="98"/>
      <c r="TK84" s="105"/>
      <c r="TL84" s="100"/>
      <c r="TM84" s="229"/>
      <c r="TN84" s="108">
        <f>TK84/TL4</f>
        <v>0</v>
      </c>
      <c r="TP84" s="98"/>
      <c r="TQ84" s="105"/>
      <c r="TR84" s="100"/>
      <c r="TS84" s="229"/>
      <c r="TT84" s="108">
        <f>TQ84/TR4</f>
        <v>0</v>
      </c>
      <c r="TV84" s="98"/>
      <c r="TW84" s="105"/>
      <c r="TX84" s="100"/>
      <c r="TY84" s="229"/>
      <c r="TZ84" s="108">
        <f>TW84/TX4</f>
        <v>0</v>
      </c>
      <c r="UB84" s="98"/>
      <c r="UC84" s="105"/>
      <c r="UD84" s="100"/>
      <c r="UE84" s="229"/>
      <c r="UF84" s="108">
        <f>UC84/UD4</f>
        <v>0</v>
      </c>
    </row>
    <row r="85" spans="1:552" x14ac:dyDescent="0.25">
      <c r="A85" s="76" t="s">
        <v>254</v>
      </c>
      <c r="B85" s="77" t="s">
        <v>6</v>
      </c>
      <c r="C85" s="258" t="s">
        <v>32</v>
      </c>
      <c r="D85" s="289"/>
      <c r="E85" s="94"/>
      <c r="F85" s="94"/>
      <c r="G85" s="91"/>
      <c r="H85" s="319">
        <f t="shared" si="636"/>
        <v>0</v>
      </c>
      <c r="I85" s="80" t="s">
        <v>41</v>
      </c>
      <c r="J85" s="217">
        <f>+J82</f>
        <v>127407174</v>
      </c>
      <c r="K85" s="231">
        <v>2</v>
      </c>
      <c r="L85" s="232">
        <v>8.5</v>
      </c>
      <c r="M85" s="218">
        <f t="shared" si="637"/>
        <v>18279364.992826398</v>
      </c>
      <c r="N85" s="89" t="s">
        <v>41</v>
      </c>
      <c r="O85" s="320">
        <v>128661471</v>
      </c>
      <c r="P85" s="94">
        <v>2</v>
      </c>
      <c r="Q85" s="320">
        <f t="shared" si="638"/>
        <v>18459321.520803444</v>
      </c>
      <c r="R85" s="321"/>
      <c r="S85" s="89" t="s">
        <v>41</v>
      </c>
      <c r="T85" s="88">
        <v>131389100</v>
      </c>
      <c r="U85" s="94">
        <v>2</v>
      </c>
      <c r="V85" s="97">
        <f t="shared" si="639"/>
        <v>18850659.971305598</v>
      </c>
      <c r="W85" s="321"/>
      <c r="X85" s="89" t="s">
        <v>41</v>
      </c>
      <c r="Y85" s="88">
        <v>132532868</v>
      </c>
      <c r="Z85" s="94">
        <v>2</v>
      </c>
      <c r="AA85" s="93">
        <f t="shared" si="640"/>
        <v>19014758.680057388</v>
      </c>
      <c r="AB85" s="321"/>
      <c r="AC85" s="89" t="s">
        <v>41</v>
      </c>
      <c r="AD85" s="88">
        <v>133374731</v>
      </c>
      <c r="AE85" s="88">
        <v>2</v>
      </c>
      <c r="AF85" s="93">
        <f t="shared" si="641"/>
        <v>19218260.951008644</v>
      </c>
      <c r="AG85" s="321"/>
      <c r="AH85" s="90" t="s">
        <v>41</v>
      </c>
      <c r="AI85" s="88">
        <v>133398622</v>
      </c>
      <c r="AJ85" s="94">
        <v>2</v>
      </c>
      <c r="AK85" s="220">
        <f t="shared" si="642"/>
        <v>19194046.330935251</v>
      </c>
      <c r="AL85" s="321"/>
      <c r="AM85" s="89" t="s">
        <v>41</v>
      </c>
      <c r="AN85" s="88">
        <v>133711940</v>
      </c>
      <c r="AO85" s="94">
        <v>2</v>
      </c>
      <c r="AP85" s="264">
        <v>4.37</v>
      </c>
      <c r="AQ85" s="93">
        <f t="shared" si="643"/>
        <v>19266850.144092217</v>
      </c>
      <c r="AR85" s="88"/>
      <c r="AS85" s="89" t="s">
        <v>41</v>
      </c>
      <c r="AT85" s="88">
        <v>134387713</v>
      </c>
      <c r="AU85" s="94">
        <v>2</v>
      </c>
      <c r="AV85" s="221">
        <v>5.59</v>
      </c>
      <c r="AW85" s="97">
        <f t="shared" si="644"/>
        <v>19364223.775216136</v>
      </c>
      <c r="AX85" s="89" t="s">
        <v>41</v>
      </c>
      <c r="AY85" s="88">
        <v>134738538</v>
      </c>
      <c r="AZ85" s="94">
        <v>2</v>
      </c>
      <c r="BA85" s="94">
        <v>3.97</v>
      </c>
      <c r="BB85" s="220">
        <f t="shared" si="645"/>
        <v>19470886.994219653</v>
      </c>
      <c r="BC85" s="325" t="s">
        <v>41</v>
      </c>
      <c r="BD85" s="88">
        <v>135207915</v>
      </c>
      <c r="BE85" s="323">
        <v>2</v>
      </c>
      <c r="BF85" s="113">
        <v>4.3899999999999997</v>
      </c>
      <c r="BG85" s="97">
        <f t="shared" si="646"/>
        <v>19595350</v>
      </c>
      <c r="BH85" s="98" t="s">
        <v>41</v>
      </c>
      <c r="BI85" s="99">
        <v>54241536.670000002</v>
      </c>
      <c r="BJ85" s="100">
        <v>2</v>
      </c>
      <c r="BK85" s="100">
        <v>5.14</v>
      </c>
      <c r="BL85" s="223">
        <f t="shared" si="647"/>
        <v>7872501.6937590716</v>
      </c>
      <c r="BM85" s="224" t="s">
        <v>41</v>
      </c>
      <c r="BN85" s="99">
        <v>136349056</v>
      </c>
      <c r="BO85" s="100">
        <v>2</v>
      </c>
      <c r="BP85" s="106">
        <v>4.78</v>
      </c>
      <c r="BQ85" s="104">
        <f t="shared" si="648"/>
        <v>19789413.062409289</v>
      </c>
      <c r="BR85" s="98" t="s">
        <v>41</v>
      </c>
      <c r="BS85" s="99">
        <v>136978028</v>
      </c>
      <c r="BT85" s="100">
        <v>2</v>
      </c>
      <c r="BU85" s="106">
        <v>5.3</v>
      </c>
      <c r="BV85" s="104">
        <f t="shared" si="649"/>
        <v>19909597.093023255</v>
      </c>
      <c r="BW85" s="98" t="s">
        <v>41</v>
      </c>
      <c r="BX85" s="99">
        <v>137581536</v>
      </c>
      <c r="BY85" s="100">
        <v>2</v>
      </c>
      <c r="BZ85" s="100">
        <v>5.03</v>
      </c>
      <c r="CA85" s="104">
        <f t="shared" si="650"/>
        <v>20026424.454148471</v>
      </c>
      <c r="CB85" s="98" t="s">
        <v>41</v>
      </c>
      <c r="CC85" s="99">
        <v>138212679</v>
      </c>
      <c r="CD85" s="100">
        <v>2</v>
      </c>
      <c r="CE85" s="100">
        <v>5.2</v>
      </c>
      <c r="CF85" s="104">
        <f t="shared" si="651"/>
        <v>20118293.886462882</v>
      </c>
      <c r="CG85" s="98" t="s">
        <v>41</v>
      </c>
      <c r="CH85" s="99">
        <v>138698593</v>
      </c>
      <c r="CI85" s="99">
        <v>2</v>
      </c>
      <c r="CJ85" s="106">
        <v>4.45</v>
      </c>
      <c r="CK85" s="105">
        <f t="shared" si="652"/>
        <v>20189023.726346433</v>
      </c>
      <c r="CL85" s="98" t="s">
        <v>41</v>
      </c>
      <c r="CM85" s="105">
        <v>139201911</v>
      </c>
      <c r="CN85" s="105">
        <v>2</v>
      </c>
      <c r="CO85" s="106">
        <v>4.45</v>
      </c>
      <c r="CP85" s="104">
        <f t="shared" si="653"/>
        <v>20262286.89956332</v>
      </c>
      <c r="CQ85" s="98" t="s">
        <v>41</v>
      </c>
      <c r="CR85" s="99">
        <v>139653714</v>
      </c>
      <c r="CS85" s="100">
        <v>2</v>
      </c>
      <c r="CT85" s="100">
        <v>4.24</v>
      </c>
      <c r="CU85" s="104">
        <f t="shared" si="654"/>
        <v>20357684.256559767</v>
      </c>
      <c r="CV85" s="1" t="s">
        <v>41</v>
      </c>
      <c r="CW85" s="107">
        <v>55988021.280000001</v>
      </c>
      <c r="CX85" s="1">
        <v>2</v>
      </c>
      <c r="CY85" s="1">
        <v>3.93</v>
      </c>
      <c r="CZ85" s="104">
        <f t="shared" si="655"/>
        <v>8161519.1370262392</v>
      </c>
      <c r="DA85" s="105"/>
      <c r="DB85" s="1" t="s">
        <v>41</v>
      </c>
      <c r="DC85" s="107">
        <v>56201753</v>
      </c>
      <c r="DD85" s="1">
        <v>2</v>
      </c>
      <c r="DE85" s="1">
        <v>4.45</v>
      </c>
      <c r="DF85" s="104">
        <f t="shared" si="656"/>
        <v>8192675.3644314865</v>
      </c>
      <c r="DG85" s="1" t="s">
        <v>41</v>
      </c>
      <c r="DH85" s="8">
        <v>56404587</v>
      </c>
      <c r="DI85" s="1">
        <v>2</v>
      </c>
      <c r="DJ85" s="1">
        <v>4.47</v>
      </c>
      <c r="DK85" s="104">
        <f t="shared" si="657"/>
        <v>8222243.0029154513</v>
      </c>
      <c r="DL85" s="1" t="s">
        <v>41</v>
      </c>
      <c r="DM85" s="8">
        <v>56719433</v>
      </c>
      <c r="DN85" s="1">
        <v>2</v>
      </c>
      <c r="DO85" s="228">
        <v>6.54</v>
      </c>
      <c r="DP85" s="104">
        <f t="shared" si="658"/>
        <v>8268138.9212827981</v>
      </c>
      <c r="DQ85" s="1" t="s">
        <v>41</v>
      </c>
      <c r="DR85" s="8">
        <v>56939959</v>
      </c>
      <c r="DS85" s="1">
        <v>2</v>
      </c>
      <c r="DT85" s="228">
        <v>4.67</v>
      </c>
      <c r="DU85" s="104">
        <f t="shared" si="659"/>
        <v>8300285.5685131196</v>
      </c>
      <c r="DV85" s="1" t="s">
        <v>41</v>
      </c>
      <c r="DW85" s="8">
        <v>57143849</v>
      </c>
      <c r="DX85" s="1">
        <v>2</v>
      </c>
      <c r="DY85" s="228">
        <v>4.1500000000000004</v>
      </c>
      <c r="DZ85" s="104">
        <f t="shared" si="660"/>
        <v>8330007.1428571427</v>
      </c>
      <c r="EA85" s="1" t="s">
        <v>41</v>
      </c>
      <c r="EB85" s="8">
        <v>57375725</v>
      </c>
      <c r="EC85" s="1">
        <v>2</v>
      </c>
      <c r="ED85" s="228">
        <v>4.87</v>
      </c>
      <c r="EE85" s="104">
        <f t="shared" si="661"/>
        <v>8363808.3090379005</v>
      </c>
      <c r="EF85" s="1" t="s">
        <v>41</v>
      </c>
      <c r="EG85" s="8">
        <v>57587944</v>
      </c>
      <c r="EH85" s="1">
        <v>2</v>
      </c>
      <c r="EI85" s="228">
        <v>4.3</v>
      </c>
      <c r="EJ85" s="104">
        <f t="shared" si="662"/>
        <v>8394744.0233236142</v>
      </c>
      <c r="EK85" s="1" t="s">
        <v>41</v>
      </c>
      <c r="EL85" s="8">
        <v>57816009</v>
      </c>
      <c r="EM85" s="1">
        <v>2</v>
      </c>
      <c r="EN85" s="228">
        <v>4.6100000000000003</v>
      </c>
      <c r="EO85" s="104">
        <f t="shared" si="663"/>
        <v>8427989.6501457728</v>
      </c>
      <c r="EP85" s="1" t="s">
        <v>41</v>
      </c>
      <c r="EQ85" s="107">
        <v>58023428</v>
      </c>
      <c r="ER85" s="1">
        <v>2</v>
      </c>
      <c r="ES85" s="228">
        <v>4.3099999999999996</v>
      </c>
      <c r="ET85" s="104">
        <f t="shared" si="664"/>
        <v>8458225.6559766755</v>
      </c>
      <c r="EV85" s="98" t="s">
        <v>41</v>
      </c>
      <c r="EW85" s="105">
        <v>58262030</v>
      </c>
      <c r="EX85" s="100">
        <v>2</v>
      </c>
      <c r="EY85" s="229">
        <v>4.79</v>
      </c>
      <c r="EZ85" s="104">
        <f t="shared" si="665"/>
        <v>8493007.2886297368</v>
      </c>
      <c r="FB85" s="98" t="s">
        <v>41</v>
      </c>
      <c r="FC85" s="105">
        <v>58487391</v>
      </c>
      <c r="FD85" s="100">
        <v>2</v>
      </c>
      <c r="FE85" s="229">
        <v>4.6399999999999997</v>
      </c>
      <c r="FF85" s="104">
        <f t="shared" si="666"/>
        <v>8525858.7463556845</v>
      </c>
      <c r="FH85" s="98" t="s">
        <v>41</v>
      </c>
      <c r="FI85" s="105">
        <v>58749475</v>
      </c>
      <c r="FJ85" s="100">
        <v>2</v>
      </c>
      <c r="FK85" s="229">
        <v>4.6399999999999997</v>
      </c>
      <c r="FL85" s="104">
        <f t="shared" si="667"/>
        <v>8564063.4110787176</v>
      </c>
      <c r="FN85" s="98" t="s">
        <v>41</v>
      </c>
      <c r="FO85" s="225">
        <v>59056154</v>
      </c>
      <c r="FP85" s="100">
        <v>2</v>
      </c>
      <c r="FQ85" s="229">
        <v>6.11</v>
      </c>
      <c r="FR85" s="104">
        <f t="shared" si="668"/>
        <v>8608768.8046647217</v>
      </c>
      <c r="FT85" s="98" t="s">
        <v>41</v>
      </c>
      <c r="FU85" s="225">
        <v>59275738</v>
      </c>
      <c r="FV85" s="100">
        <v>2</v>
      </c>
      <c r="FW85" s="229">
        <v>5</v>
      </c>
      <c r="FX85" s="104">
        <f t="shared" si="669"/>
        <v>8640778.134110786</v>
      </c>
      <c r="FZ85" s="98" t="s">
        <v>41</v>
      </c>
      <c r="GA85" s="225">
        <v>59521250</v>
      </c>
      <c r="GB85" s="100">
        <v>2</v>
      </c>
      <c r="GC85" s="229">
        <v>4.82</v>
      </c>
      <c r="GD85" s="104">
        <f t="shared" si="670"/>
        <v>8676567.0553935859</v>
      </c>
      <c r="GF85" s="98" t="s">
        <v>41</v>
      </c>
      <c r="GG85" s="225">
        <v>59731632</v>
      </c>
      <c r="GH85" s="100">
        <v>2</v>
      </c>
      <c r="GI85" s="229">
        <v>4.24</v>
      </c>
      <c r="GJ85" s="104">
        <f t="shared" si="671"/>
        <v>8707234.9854227398</v>
      </c>
      <c r="GL85" s="98" t="s">
        <v>41</v>
      </c>
      <c r="GM85" s="225">
        <v>59951281</v>
      </c>
      <c r="GN85" s="100">
        <v>2</v>
      </c>
      <c r="GO85" s="229">
        <v>4.2699999999999996</v>
      </c>
      <c r="GP85" s="104">
        <f t="shared" si="672"/>
        <v>8739253.7900874633</v>
      </c>
      <c r="GR85" s="98" t="s">
        <v>41</v>
      </c>
      <c r="GS85" s="225">
        <v>60196610</v>
      </c>
      <c r="GT85" s="100">
        <v>2</v>
      </c>
      <c r="GU85" s="229">
        <v>4.91</v>
      </c>
      <c r="GV85" s="104">
        <f t="shared" si="673"/>
        <v>8775016.0349854231</v>
      </c>
      <c r="GX85" s="98" t="s">
        <v>41</v>
      </c>
      <c r="GY85" s="225">
        <v>60409223</v>
      </c>
      <c r="GZ85" s="100">
        <v>2</v>
      </c>
      <c r="HA85" s="229">
        <v>4.09</v>
      </c>
      <c r="HB85" s="108">
        <f t="shared" si="674"/>
        <v>8806009.1836734693</v>
      </c>
      <c r="HD85" s="98" t="s">
        <v>41</v>
      </c>
      <c r="HE85" s="225">
        <v>60613807.369999997</v>
      </c>
      <c r="HF85" s="100">
        <v>2</v>
      </c>
      <c r="HG85" s="229">
        <v>3.92</v>
      </c>
      <c r="HH85" s="108">
        <f t="shared" si="675"/>
        <v>8835831.9781341106</v>
      </c>
      <c r="HJ85" s="98" t="s">
        <v>41</v>
      </c>
      <c r="HK85" s="225">
        <v>60820660</v>
      </c>
      <c r="HL85" s="100">
        <v>2</v>
      </c>
      <c r="HM85" s="229">
        <v>4.0999999999999996</v>
      </c>
      <c r="HN85" s="108">
        <f t="shared" si="676"/>
        <v>8865985.4227405246</v>
      </c>
      <c r="HP85" s="98" t="s">
        <v>41</v>
      </c>
      <c r="HQ85" s="225">
        <v>61022471</v>
      </c>
      <c r="HR85" s="100">
        <v>2</v>
      </c>
      <c r="HS85" s="229">
        <v>3.84</v>
      </c>
      <c r="HT85" s="108">
        <f t="shared" si="677"/>
        <v>8895403.9358600583</v>
      </c>
      <c r="HV85" s="98" t="s">
        <v>41</v>
      </c>
      <c r="HW85" s="225">
        <v>61267591</v>
      </c>
      <c r="HX85" s="100">
        <v>2</v>
      </c>
      <c r="HY85" s="229">
        <v>4.82</v>
      </c>
      <c r="HZ85" s="108">
        <f t="shared" si="678"/>
        <v>8931135.7142857146</v>
      </c>
      <c r="IB85" s="98" t="s">
        <v>41</v>
      </c>
      <c r="IC85" s="225">
        <v>61651513</v>
      </c>
      <c r="ID85" s="100">
        <v>2</v>
      </c>
      <c r="IE85" s="229">
        <v>7.37</v>
      </c>
      <c r="IF85" s="108">
        <f t="shared" si="679"/>
        <v>8987101.0204081628</v>
      </c>
      <c r="IH85" s="98" t="s">
        <v>41</v>
      </c>
      <c r="II85" s="225">
        <v>61872766</v>
      </c>
      <c r="IJ85" s="100">
        <v>2</v>
      </c>
      <c r="IK85" s="229">
        <v>4.16</v>
      </c>
      <c r="IL85" s="108">
        <f t="shared" si="680"/>
        <v>9019353.6443148684</v>
      </c>
      <c r="IN85" s="98" t="s">
        <v>41</v>
      </c>
      <c r="IO85" s="225">
        <v>62211699</v>
      </c>
      <c r="IP85" s="100">
        <v>2</v>
      </c>
      <c r="IQ85" s="229">
        <v>6.59</v>
      </c>
      <c r="IR85" s="108">
        <f t="shared" si="681"/>
        <v>9068760.787172012</v>
      </c>
      <c r="IT85" s="98" t="s">
        <v>41</v>
      </c>
      <c r="IU85" s="225">
        <v>62431742</v>
      </c>
      <c r="IV85" s="100">
        <v>2</v>
      </c>
      <c r="IW85" s="229">
        <v>4.0999999999999996</v>
      </c>
      <c r="IX85" s="108">
        <f t="shared" si="682"/>
        <v>9100837.0262390673</v>
      </c>
      <c r="IZ85" s="98" t="s">
        <v>41</v>
      </c>
      <c r="JA85" s="225">
        <v>62552387</v>
      </c>
      <c r="JB85" s="100">
        <v>2</v>
      </c>
      <c r="JC85" s="229">
        <v>2.3199999999999998</v>
      </c>
      <c r="JD85" s="108">
        <f t="shared" si="691"/>
        <v>9118423.7609329447</v>
      </c>
      <c r="JF85" s="98" t="s">
        <v>41</v>
      </c>
      <c r="JG85" s="225">
        <v>62855106</v>
      </c>
      <c r="JH85" s="100">
        <v>2</v>
      </c>
      <c r="JI85" s="229">
        <v>5.66</v>
      </c>
      <c r="JJ85" s="108">
        <f t="shared" si="683"/>
        <v>9162551.8950437307</v>
      </c>
      <c r="JL85" s="98" t="s">
        <v>41</v>
      </c>
      <c r="JM85" s="225">
        <v>63085127</v>
      </c>
      <c r="JN85" s="100">
        <v>2</v>
      </c>
      <c r="JO85" s="229">
        <v>4.3899999999999997</v>
      </c>
      <c r="JP85" s="108">
        <f t="shared" si="684"/>
        <v>9196082.6530612241</v>
      </c>
      <c r="JR85" s="98" t="s">
        <v>41</v>
      </c>
      <c r="JS85" s="225">
        <v>63347515</v>
      </c>
      <c r="JT85" s="100">
        <v>2</v>
      </c>
      <c r="JU85" s="229">
        <v>4.84</v>
      </c>
      <c r="JV85" s="108">
        <f t="shared" si="685"/>
        <v>9234331.6326530613</v>
      </c>
      <c r="JX85" s="98" t="s">
        <v>41</v>
      </c>
      <c r="JY85" s="225">
        <v>63535977</v>
      </c>
      <c r="JZ85" s="100">
        <v>2</v>
      </c>
      <c r="KA85" s="229">
        <v>3.43</v>
      </c>
      <c r="KB85" s="108">
        <f t="shared" si="686"/>
        <v>9261804.2274052482</v>
      </c>
      <c r="KD85" s="98" t="s">
        <v>41</v>
      </c>
      <c r="KE85" s="225">
        <v>63747961</v>
      </c>
      <c r="KF85" s="100">
        <v>2</v>
      </c>
      <c r="KG85" s="229">
        <v>4.3</v>
      </c>
      <c r="KH85" s="108">
        <f t="shared" si="687"/>
        <v>9292705.6851311941</v>
      </c>
      <c r="KJ85" s="98" t="s">
        <v>41</v>
      </c>
      <c r="KK85" s="225">
        <v>64037562</v>
      </c>
      <c r="KL85" s="100">
        <v>2</v>
      </c>
      <c r="KM85" s="229">
        <v>5.17</v>
      </c>
      <c r="KN85" s="108">
        <f t="shared" si="688"/>
        <v>9334921.5743440222</v>
      </c>
      <c r="KP85" s="98" t="s">
        <v>41</v>
      </c>
      <c r="KQ85" s="105">
        <v>64411591</v>
      </c>
      <c r="KR85" s="100">
        <v>2</v>
      </c>
      <c r="KS85" s="229">
        <v>7.01</v>
      </c>
      <c r="KT85" s="108">
        <f t="shared" si="689"/>
        <v>9389444.7521865889</v>
      </c>
      <c r="KV85" s="98" t="s">
        <v>41</v>
      </c>
      <c r="KW85" s="105">
        <v>64629733</v>
      </c>
      <c r="KX85" s="100">
        <v>2</v>
      </c>
      <c r="KY85" s="229">
        <v>3.93</v>
      </c>
      <c r="KZ85" s="108">
        <f t="shared" si="690"/>
        <v>9421243.8775510192</v>
      </c>
      <c r="LB85" s="98" t="s">
        <v>41</v>
      </c>
      <c r="LC85" s="105">
        <v>64928208</v>
      </c>
      <c r="LD85" s="100">
        <v>2</v>
      </c>
      <c r="LE85" s="229">
        <v>5.4</v>
      </c>
      <c r="LF85" s="108">
        <f t="shared" si="692"/>
        <v>9464753.3527696785</v>
      </c>
      <c r="LH85" s="98" t="s">
        <v>41</v>
      </c>
      <c r="LI85" s="105">
        <v>65119740</v>
      </c>
      <c r="LJ85" s="100">
        <v>2</v>
      </c>
      <c r="LK85" s="229">
        <v>4.0199999999999996</v>
      </c>
      <c r="LL85" s="108">
        <f t="shared" si="697"/>
        <v>9492673.4693877548</v>
      </c>
      <c r="LN85" s="98" t="s">
        <v>41</v>
      </c>
      <c r="LO85" s="105">
        <v>65394050</v>
      </c>
      <c r="LP85" s="100">
        <v>2</v>
      </c>
      <c r="LQ85" s="229">
        <v>4.6399999999999997</v>
      </c>
      <c r="LR85" s="108">
        <f t="shared" si="698"/>
        <v>9532660.3498542272</v>
      </c>
      <c r="LT85" s="98" t="s">
        <v>41</v>
      </c>
      <c r="LU85" s="105">
        <v>65638026</v>
      </c>
      <c r="LV85" s="100">
        <v>2</v>
      </c>
      <c r="LW85" s="229">
        <v>4.4800000000000004</v>
      </c>
      <c r="LX85" s="108">
        <f t="shared" si="693"/>
        <v>9568225.3644314855</v>
      </c>
      <c r="LZ85" s="98" t="s">
        <v>41</v>
      </c>
      <c r="MA85" s="105">
        <v>65877299</v>
      </c>
      <c r="MB85" s="100">
        <v>2</v>
      </c>
      <c r="MC85" s="229">
        <v>4.2300000000000004</v>
      </c>
      <c r="MD85" s="108">
        <f t="shared" si="694"/>
        <v>9603104.8104956262</v>
      </c>
      <c r="MF85" s="98" t="s">
        <v>41</v>
      </c>
      <c r="MG85" s="105">
        <v>66108153</v>
      </c>
      <c r="MH85" s="100">
        <v>2</v>
      </c>
      <c r="MI85" s="229">
        <v>4.21</v>
      </c>
      <c r="MJ85" s="108">
        <f t="shared" si="699"/>
        <v>9636756.9970845468</v>
      </c>
      <c r="ML85" s="98" t="s">
        <v>41</v>
      </c>
      <c r="MM85" s="105">
        <v>66409184</v>
      </c>
      <c r="MN85" s="100">
        <v>2</v>
      </c>
      <c r="MO85" s="229">
        <v>5.31</v>
      </c>
      <c r="MP85" s="108">
        <f>MM85/MN4</f>
        <v>9680639.067055393</v>
      </c>
      <c r="MR85" s="98" t="s">
        <v>41</v>
      </c>
      <c r="MS85" s="105">
        <v>66691153</v>
      </c>
      <c r="MT85" s="100">
        <v>2</v>
      </c>
      <c r="MU85" s="229">
        <v>4.46</v>
      </c>
      <c r="MV85" s="108">
        <f>MS85/MT4</f>
        <v>9721742.4198250733</v>
      </c>
      <c r="MX85" s="98" t="s">
        <v>41</v>
      </c>
      <c r="MY85" s="105">
        <v>66920351</v>
      </c>
      <c r="MZ85" s="100">
        <v>2</v>
      </c>
      <c r="NA85" s="229">
        <v>4.12</v>
      </c>
      <c r="NB85" s="108">
        <f>MY85/MZ4</f>
        <v>9755153.2069970835</v>
      </c>
      <c r="ND85" s="98" t="s">
        <v>41</v>
      </c>
      <c r="NE85" s="105">
        <v>67095418</v>
      </c>
      <c r="NF85" s="100">
        <v>2</v>
      </c>
      <c r="NG85" s="229">
        <v>3</v>
      </c>
      <c r="NH85" s="108">
        <f>NE85/NF4</f>
        <v>9780673.1778425649</v>
      </c>
      <c r="NJ85" s="98" t="s">
        <v>41</v>
      </c>
      <c r="NK85" s="105">
        <v>67306519</v>
      </c>
      <c r="NL85" s="100">
        <v>2</v>
      </c>
      <c r="NM85" s="229">
        <v>3.78</v>
      </c>
      <c r="NN85" s="108">
        <f>NK85/NL4</f>
        <v>9811445.9183673467</v>
      </c>
      <c r="NP85" s="98" t="s">
        <v>41</v>
      </c>
      <c r="NQ85" s="105">
        <v>67571515</v>
      </c>
      <c r="NR85" s="100">
        <v>2</v>
      </c>
      <c r="NS85" s="229">
        <v>4.5999999999999996</v>
      </c>
      <c r="NT85" s="108">
        <f>NQ85/NR4</f>
        <v>9850075.0728862975</v>
      </c>
      <c r="NV85" s="98" t="s">
        <v>41</v>
      </c>
      <c r="NW85" s="105">
        <v>67786593</v>
      </c>
      <c r="NX85" s="100">
        <v>2</v>
      </c>
      <c r="NY85" s="229">
        <v>3.69</v>
      </c>
      <c r="NZ85" s="108">
        <f>NW85/NX4</f>
        <v>9881427.551020408</v>
      </c>
      <c r="OB85" s="98" t="s">
        <v>41</v>
      </c>
      <c r="OC85" s="105">
        <v>57997394</v>
      </c>
      <c r="OD85" s="100">
        <v>2</v>
      </c>
      <c r="OE85" s="229">
        <v>3.86</v>
      </c>
      <c r="OF85" s="108">
        <f>OC85/OD4</f>
        <v>8454430.6122448985</v>
      </c>
      <c r="OH85" s="98" t="s">
        <v>41</v>
      </c>
      <c r="OI85" s="105">
        <v>68210337</v>
      </c>
      <c r="OJ85" s="100">
        <v>2</v>
      </c>
      <c r="OK85" s="229">
        <v>3.63</v>
      </c>
      <c r="OL85" s="108">
        <f>OI85/OJ4</f>
        <v>9943197.8134110775</v>
      </c>
      <c r="ON85" s="98" t="s">
        <v>41</v>
      </c>
      <c r="OO85" s="105">
        <v>68427916</v>
      </c>
      <c r="OP85" s="100">
        <v>2</v>
      </c>
      <c r="OQ85" s="229">
        <v>3.83</v>
      </c>
      <c r="OR85" s="108">
        <f>OO85/OP4</f>
        <v>9974914.8688046634</v>
      </c>
      <c r="OT85" s="98" t="s">
        <v>41</v>
      </c>
      <c r="OU85" s="105">
        <v>68659221</v>
      </c>
      <c r="OV85" s="100">
        <v>2</v>
      </c>
      <c r="OW85" s="229">
        <v>3.94</v>
      </c>
      <c r="OX85" s="108">
        <f>OU85/OV4</f>
        <v>10008632.798833819</v>
      </c>
      <c r="OZ85" s="98" t="s">
        <v>41</v>
      </c>
      <c r="PA85" s="105">
        <v>68848975</v>
      </c>
      <c r="PB85" s="100">
        <v>2</v>
      </c>
      <c r="PC85" s="229">
        <v>3.32</v>
      </c>
      <c r="PD85" s="108">
        <f>PA85/PB4</f>
        <v>10036293.731778426</v>
      </c>
      <c r="PF85" s="98" t="s">
        <v>41</v>
      </c>
      <c r="PG85" s="105">
        <v>69013280</v>
      </c>
      <c r="PH85" s="100">
        <v>2</v>
      </c>
      <c r="PI85" s="229">
        <v>2.76</v>
      </c>
      <c r="PJ85" s="108">
        <f>PG85/PH4</f>
        <v>10060244.897959184</v>
      </c>
      <c r="PL85" s="98" t="s">
        <v>41</v>
      </c>
      <c r="PM85" s="105">
        <v>69141206</v>
      </c>
      <c r="PN85" s="100">
        <v>2</v>
      </c>
      <c r="PO85" s="229">
        <v>2.16</v>
      </c>
      <c r="PP85" s="108">
        <f>PM85/PN4</f>
        <v>10078893.002915451</v>
      </c>
      <c r="PR85" s="98" t="s">
        <v>41</v>
      </c>
      <c r="PS85" s="105"/>
      <c r="PT85" s="100"/>
      <c r="PU85" s="229"/>
      <c r="PV85" s="108">
        <f>PS85/PT4</f>
        <v>0</v>
      </c>
      <c r="PX85" s="98" t="s">
        <v>41</v>
      </c>
      <c r="PY85" s="105"/>
      <c r="PZ85" s="100"/>
      <c r="QA85" s="229"/>
      <c r="QB85" s="108">
        <f>PY85/PZ4</f>
        <v>0</v>
      </c>
      <c r="QD85" s="98" t="s">
        <v>41</v>
      </c>
      <c r="QE85" s="105"/>
      <c r="QF85" s="100"/>
      <c r="QG85" s="229"/>
      <c r="QH85" s="108">
        <f>QE85/QF4</f>
        <v>0</v>
      </c>
      <c r="QJ85" s="98" t="s">
        <v>41</v>
      </c>
      <c r="QK85" s="105"/>
      <c r="QL85" s="100"/>
      <c r="QM85" s="229"/>
      <c r="QN85" s="108">
        <f>QK85/QL4</f>
        <v>0</v>
      </c>
      <c r="QP85" s="98" t="s">
        <v>41</v>
      </c>
      <c r="QQ85" s="105"/>
      <c r="QR85" s="100"/>
      <c r="QS85" s="229"/>
      <c r="QT85" s="108">
        <f>QQ85/QR4</f>
        <v>0</v>
      </c>
      <c r="QV85" s="98" t="s">
        <v>41</v>
      </c>
      <c r="QW85" s="105"/>
      <c r="QX85" s="100"/>
      <c r="QY85" s="229"/>
      <c r="QZ85" s="108">
        <f>QW85/QX4</f>
        <v>0</v>
      </c>
      <c r="RB85" s="98" t="s">
        <v>41</v>
      </c>
      <c r="RC85" s="105"/>
      <c r="RD85" s="100"/>
      <c r="RE85" s="229"/>
      <c r="RF85" s="108">
        <f>RC85/RD4</f>
        <v>0</v>
      </c>
      <c r="RH85" s="98" t="s">
        <v>41</v>
      </c>
      <c r="RI85" s="105"/>
      <c r="RJ85" s="100"/>
      <c r="RK85" s="229"/>
      <c r="RL85" s="108">
        <f>RI85/RJ4</f>
        <v>0</v>
      </c>
      <c r="RN85" s="98" t="s">
        <v>41</v>
      </c>
      <c r="RO85" s="105"/>
      <c r="RP85" s="100"/>
      <c r="RQ85" s="229"/>
      <c r="RR85" s="108">
        <f>RO85/RP4</f>
        <v>0</v>
      </c>
      <c r="RT85" s="98" t="s">
        <v>41</v>
      </c>
      <c r="RU85" s="105"/>
      <c r="RV85" s="100"/>
      <c r="RW85" s="229"/>
      <c r="RX85" s="108">
        <f>RU85/RV4</f>
        <v>0</v>
      </c>
      <c r="RZ85" s="98" t="s">
        <v>41</v>
      </c>
      <c r="SA85" s="105"/>
      <c r="SB85" s="100"/>
      <c r="SC85" s="229"/>
      <c r="SD85" s="108">
        <f>SA85/SB4</f>
        <v>0</v>
      </c>
      <c r="SF85" s="98" t="s">
        <v>41</v>
      </c>
      <c r="SG85" s="105"/>
      <c r="SH85" s="100"/>
      <c r="SI85" s="229"/>
      <c r="SJ85" s="108">
        <f>SG85/SH4</f>
        <v>0</v>
      </c>
      <c r="SL85" s="98" t="s">
        <v>41</v>
      </c>
      <c r="SM85" s="105"/>
      <c r="SN85" s="100"/>
      <c r="SO85" s="229"/>
      <c r="SP85" s="108">
        <f>SM85/SN4</f>
        <v>0</v>
      </c>
      <c r="SR85" s="98" t="s">
        <v>41</v>
      </c>
      <c r="SS85" s="105"/>
      <c r="ST85" s="100"/>
      <c r="SU85" s="229"/>
      <c r="SV85" s="108">
        <f>SS85/ST4</f>
        <v>0</v>
      </c>
      <c r="SX85" s="98" t="s">
        <v>41</v>
      </c>
      <c r="SY85" s="105"/>
      <c r="SZ85" s="100"/>
      <c r="TA85" s="229"/>
      <c r="TB85" s="108">
        <f>SY85/SZ4</f>
        <v>0</v>
      </c>
      <c r="TD85" s="98"/>
      <c r="TE85" s="105"/>
      <c r="TF85" s="100"/>
      <c r="TG85" s="229"/>
      <c r="TH85" s="108">
        <f>TE85/TF4</f>
        <v>0</v>
      </c>
      <c r="TJ85" s="98"/>
      <c r="TK85" s="105"/>
      <c r="TL85" s="100"/>
      <c r="TM85" s="229"/>
      <c r="TN85" s="108">
        <f>TK85/TL4</f>
        <v>0</v>
      </c>
      <c r="TP85" s="98"/>
      <c r="TQ85" s="105"/>
      <c r="TR85" s="100"/>
      <c r="TS85" s="229"/>
      <c r="TT85" s="108">
        <f>TQ85/TR4</f>
        <v>0</v>
      </c>
      <c r="TV85" s="98"/>
      <c r="TW85" s="105"/>
      <c r="TX85" s="100"/>
      <c r="TY85" s="229"/>
      <c r="TZ85" s="108">
        <f>TW85/TX4</f>
        <v>0</v>
      </c>
      <c r="UB85" s="98"/>
      <c r="UC85" s="105"/>
      <c r="UD85" s="100"/>
      <c r="UE85" s="229"/>
      <c r="UF85" s="108">
        <f>UC85/UD4</f>
        <v>0</v>
      </c>
    </row>
    <row r="86" spans="1:552" x14ac:dyDescent="0.25">
      <c r="A86" s="76" t="s">
        <v>254</v>
      </c>
      <c r="B86" s="77" t="s">
        <v>14</v>
      </c>
      <c r="C86" s="258" t="s">
        <v>131</v>
      </c>
      <c r="D86" s="289"/>
      <c r="E86" s="94"/>
      <c r="F86" s="94"/>
      <c r="G86" s="91"/>
      <c r="H86" s="319">
        <f t="shared" si="636"/>
        <v>0</v>
      </c>
      <c r="I86" s="80"/>
      <c r="J86" s="238"/>
      <c r="K86" s="231"/>
      <c r="L86" s="232"/>
      <c r="M86" s="218">
        <f t="shared" si="637"/>
        <v>0</v>
      </c>
      <c r="N86" s="89"/>
      <c r="O86" s="320"/>
      <c r="P86" s="94"/>
      <c r="Q86" s="320">
        <f t="shared" si="638"/>
        <v>0</v>
      </c>
      <c r="R86" s="321"/>
      <c r="S86" s="89"/>
      <c r="T86" s="88"/>
      <c r="U86" s="94"/>
      <c r="V86" s="97">
        <f t="shared" si="639"/>
        <v>0</v>
      </c>
      <c r="W86" s="321"/>
      <c r="X86" s="89"/>
      <c r="Y86" s="88"/>
      <c r="Z86" s="94"/>
      <c r="AA86" s="93">
        <f t="shared" si="640"/>
        <v>0</v>
      </c>
      <c r="AB86" s="321"/>
      <c r="AC86" s="89"/>
      <c r="AD86" s="88"/>
      <c r="AE86" s="88"/>
      <c r="AF86" s="93">
        <f t="shared" si="641"/>
        <v>0</v>
      </c>
      <c r="AG86" s="321"/>
      <c r="AH86" s="90"/>
      <c r="AI86" s="88"/>
      <c r="AJ86" s="94"/>
      <c r="AK86" s="220">
        <f t="shared" si="642"/>
        <v>0</v>
      </c>
      <c r="AL86" s="321"/>
      <c r="AM86" s="89"/>
      <c r="AN86" s="88"/>
      <c r="AO86" s="94"/>
      <c r="AP86" s="264"/>
      <c r="AQ86" s="93">
        <f t="shared" si="643"/>
        <v>0</v>
      </c>
      <c r="AR86" s="88"/>
      <c r="AS86" s="89"/>
      <c r="AT86" s="88"/>
      <c r="AU86" s="94"/>
      <c r="AV86" s="221"/>
      <c r="AW86" s="97">
        <f t="shared" si="644"/>
        <v>0</v>
      </c>
      <c r="AX86" s="89"/>
      <c r="AY86" s="88"/>
      <c r="AZ86" s="94"/>
      <c r="BA86" s="94"/>
      <c r="BB86" s="220">
        <f t="shared" si="645"/>
        <v>0</v>
      </c>
      <c r="BC86" s="325"/>
      <c r="BD86" s="88"/>
      <c r="BE86" s="323"/>
      <c r="BF86" s="113"/>
      <c r="BG86" s="97">
        <f t="shared" si="646"/>
        <v>0</v>
      </c>
      <c r="BH86" s="98"/>
      <c r="BI86" s="99"/>
      <c r="BJ86" s="100"/>
      <c r="BK86" s="100"/>
      <c r="BL86" s="223">
        <f t="shared" si="647"/>
        <v>0</v>
      </c>
      <c r="BM86" s="224"/>
      <c r="BN86" s="99"/>
      <c r="BO86" s="100"/>
      <c r="BP86" s="106"/>
      <c r="BQ86" s="104">
        <f t="shared" si="648"/>
        <v>0</v>
      </c>
      <c r="BR86" s="98"/>
      <c r="BS86" s="99"/>
      <c r="BT86" s="100"/>
      <c r="BU86" s="106"/>
      <c r="BV86" s="104">
        <f t="shared" si="649"/>
        <v>0</v>
      </c>
      <c r="BW86" s="98"/>
      <c r="BX86" s="99"/>
      <c r="BY86" s="100"/>
      <c r="BZ86" s="100"/>
      <c r="CA86" s="104">
        <f t="shared" si="650"/>
        <v>0</v>
      </c>
      <c r="CB86" s="98"/>
      <c r="CC86" s="99"/>
      <c r="CD86" s="100"/>
      <c r="CE86" s="100"/>
      <c r="CF86" s="104">
        <f t="shared" si="651"/>
        <v>0</v>
      </c>
      <c r="CG86" s="98"/>
      <c r="CH86" s="99"/>
      <c r="CI86" s="99"/>
      <c r="CJ86" s="106"/>
      <c r="CK86" s="105">
        <f t="shared" si="652"/>
        <v>0</v>
      </c>
      <c r="CL86" s="98"/>
      <c r="CM86" s="105"/>
      <c r="CN86" s="105"/>
      <c r="CO86" s="106"/>
      <c r="CP86" s="104">
        <f t="shared" si="653"/>
        <v>0</v>
      </c>
      <c r="CQ86" s="98" t="s">
        <v>35</v>
      </c>
      <c r="CR86" s="99">
        <v>336973537</v>
      </c>
      <c r="CS86" s="100">
        <v>5</v>
      </c>
      <c r="CT86" s="100"/>
      <c r="CU86" s="104">
        <f t="shared" si="654"/>
        <v>49121506.851311952</v>
      </c>
      <c r="CV86" s="1" t="s">
        <v>35</v>
      </c>
      <c r="CW86" s="107">
        <v>337426377.67000002</v>
      </c>
      <c r="CX86" s="1">
        <v>5</v>
      </c>
      <c r="CY86" s="1">
        <v>1.62</v>
      </c>
      <c r="CZ86" s="104">
        <f t="shared" si="655"/>
        <v>49187518.610787176</v>
      </c>
      <c r="DA86" s="105"/>
      <c r="DB86" s="1" t="s">
        <v>35</v>
      </c>
      <c r="DC86" s="107">
        <v>337666701</v>
      </c>
      <c r="DD86" s="1">
        <v>5</v>
      </c>
      <c r="DE86" s="1">
        <v>0.83</v>
      </c>
      <c r="DF86" s="104">
        <f t="shared" si="656"/>
        <v>49222551.166180752</v>
      </c>
      <c r="DG86" s="1" t="s">
        <v>35</v>
      </c>
      <c r="DH86" s="8">
        <v>337909079</v>
      </c>
      <c r="DI86" s="1">
        <v>5</v>
      </c>
      <c r="DJ86" s="1">
        <v>0.88</v>
      </c>
      <c r="DK86" s="104">
        <f t="shared" si="657"/>
        <v>49257883.236151598</v>
      </c>
      <c r="DL86" s="1" t="s">
        <v>35</v>
      </c>
      <c r="DM86" s="8">
        <v>338322445</v>
      </c>
      <c r="DN86" s="1">
        <v>5</v>
      </c>
      <c r="DO86" s="228">
        <v>1.36</v>
      </c>
      <c r="DP86" s="104">
        <f t="shared" si="658"/>
        <v>49318140.67055393</v>
      </c>
      <c r="DQ86" s="1" t="s">
        <v>35</v>
      </c>
      <c r="DR86" s="8">
        <v>338652967</v>
      </c>
      <c r="DS86" s="1">
        <v>5</v>
      </c>
      <c r="DT86" s="228">
        <v>1.17</v>
      </c>
      <c r="DU86" s="104">
        <f t="shared" si="659"/>
        <v>49366321.720116615</v>
      </c>
      <c r="DV86" s="1" t="s">
        <v>35</v>
      </c>
      <c r="DW86" s="8">
        <v>339097829</v>
      </c>
      <c r="DX86" s="1">
        <v>5</v>
      </c>
      <c r="DY86" s="228">
        <v>1.53</v>
      </c>
      <c r="DZ86" s="104">
        <f t="shared" si="660"/>
        <v>49431170.408163264</v>
      </c>
      <c r="EA86" s="1" t="s">
        <v>35</v>
      </c>
      <c r="EB86" s="8">
        <v>339703803</v>
      </c>
      <c r="EC86" s="1">
        <v>5</v>
      </c>
      <c r="ED86" s="228">
        <v>2.14</v>
      </c>
      <c r="EE86" s="104">
        <f t="shared" si="661"/>
        <v>49519504.810495622</v>
      </c>
      <c r="EF86" s="1" t="s">
        <v>35</v>
      </c>
      <c r="EG86" s="8">
        <v>340309283</v>
      </c>
      <c r="EH86" s="1">
        <v>5</v>
      </c>
      <c r="EI86" s="228">
        <v>2.08</v>
      </c>
      <c r="EJ86" s="104">
        <f t="shared" si="662"/>
        <v>49607767.201166175</v>
      </c>
      <c r="EK86" s="1" t="s">
        <v>35</v>
      </c>
      <c r="EL86" s="8">
        <v>340882960</v>
      </c>
      <c r="EM86" s="1">
        <v>5</v>
      </c>
      <c r="EN86" s="228">
        <v>2.38</v>
      </c>
      <c r="EO86" s="104">
        <f t="shared" si="663"/>
        <v>49691393.586005829</v>
      </c>
      <c r="EP86" s="1" t="s">
        <v>52</v>
      </c>
      <c r="EQ86" s="8">
        <v>341201521</v>
      </c>
      <c r="ER86" s="1">
        <v>5</v>
      </c>
      <c r="ES86" s="228">
        <v>1.1200000000000001</v>
      </c>
      <c r="ET86" s="104">
        <f t="shared" si="664"/>
        <v>49737831.049562678</v>
      </c>
      <c r="EV86" s="98" t="s">
        <v>52</v>
      </c>
      <c r="EW86" s="225">
        <v>342112779</v>
      </c>
      <c r="EX86" s="100">
        <v>5</v>
      </c>
      <c r="EY86" s="229">
        <v>3.16</v>
      </c>
      <c r="EZ86" s="104">
        <f t="shared" si="665"/>
        <v>49870667.492711365</v>
      </c>
      <c r="FB86" s="98" t="s">
        <v>52</v>
      </c>
      <c r="FC86" s="225">
        <v>342766909</v>
      </c>
      <c r="FD86" s="100">
        <v>5</v>
      </c>
      <c r="FE86" s="229">
        <v>2.29</v>
      </c>
      <c r="FF86" s="104">
        <f t="shared" si="666"/>
        <v>49966021.720116615</v>
      </c>
      <c r="FH86" s="98" t="s">
        <v>52</v>
      </c>
      <c r="FI86" s="225">
        <v>343664846</v>
      </c>
      <c r="FJ86" s="100">
        <v>5</v>
      </c>
      <c r="FK86" s="229">
        <v>2.29</v>
      </c>
      <c r="FL86" s="104">
        <f t="shared" si="667"/>
        <v>50096916.326530613</v>
      </c>
      <c r="FN86" s="98" t="s">
        <v>52</v>
      </c>
      <c r="FO86" s="225">
        <v>344787004</v>
      </c>
      <c r="FP86" s="100">
        <v>5</v>
      </c>
      <c r="FQ86" s="229">
        <v>3.83</v>
      </c>
      <c r="FR86" s="104">
        <f t="shared" si="668"/>
        <v>50260496.209912531</v>
      </c>
      <c r="FT86" s="98" t="s">
        <v>35</v>
      </c>
      <c r="FU86" s="225">
        <v>345743020</v>
      </c>
      <c r="FV86" s="100">
        <v>5</v>
      </c>
      <c r="FW86" s="229">
        <v>3.59</v>
      </c>
      <c r="FX86" s="104">
        <f t="shared" si="669"/>
        <v>50399857.142857142</v>
      </c>
      <c r="FZ86" s="98" t="s">
        <v>35</v>
      </c>
      <c r="GA86" s="225">
        <v>346701155</v>
      </c>
      <c r="GB86" s="100">
        <v>5</v>
      </c>
      <c r="GC86" s="229">
        <v>3.18</v>
      </c>
      <c r="GD86" s="104">
        <f t="shared" si="670"/>
        <v>50539526.967930026</v>
      </c>
      <c r="GF86" s="98" t="s">
        <v>35</v>
      </c>
      <c r="GG86" s="225">
        <v>347437443</v>
      </c>
      <c r="GH86" s="100">
        <v>5</v>
      </c>
      <c r="GI86" s="229">
        <v>2.5499999999999998</v>
      </c>
      <c r="GJ86" s="104">
        <f t="shared" si="671"/>
        <v>50646857.580174923</v>
      </c>
      <c r="GL86" s="98" t="s">
        <v>35</v>
      </c>
      <c r="GM86" s="225">
        <v>348119894</v>
      </c>
      <c r="GN86" s="100">
        <v>5</v>
      </c>
      <c r="GO86" s="229">
        <v>2.27</v>
      </c>
      <c r="GP86" s="104">
        <f t="shared" si="672"/>
        <v>50746340.233236149</v>
      </c>
      <c r="GR86" s="98" t="s">
        <v>35</v>
      </c>
      <c r="GS86" s="225">
        <v>349186451</v>
      </c>
      <c r="GT86" s="100">
        <v>5</v>
      </c>
      <c r="GU86" s="229">
        <v>2.74</v>
      </c>
      <c r="GV86" s="104">
        <f t="shared" si="673"/>
        <v>50901815.014577255</v>
      </c>
      <c r="GX86" s="98" t="s">
        <v>35</v>
      </c>
      <c r="GY86" s="225">
        <v>350275664</v>
      </c>
      <c r="GZ86" s="100">
        <v>5</v>
      </c>
      <c r="HA86" s="229">
        <v>3.68</v>
      </c>
      <c r="HB86" s="108">
        <f t="shared" si="674"/>
        <v>51060592.41982507</v>
      </c>
      <c r="HD86" s="98" t="s">
        <v>35</v>
      </c>
      <c r="HE86" s="225">
        <v>350990100.38999999</v>
      </c>
      <c r="HF86" s="100">
        <v>5</v>
      </c>
      <c r="HG86" s="229">
        <v>2.35</v>
      </c>
      <c r="HH86" s="108">
        <f t="shared" si="675"/>
        <v>51164737.666180752</v>
      </c>
      <c r="HJ86" s="98" t="s">
        <v>35</v>
      </c>
      <c r="HK86" s="225">
        <v>351878721</v>
      </c>
      <c r="HL86" s="100">
        <v>5</v>
      </c>
      <c r="HM86" s="229">
        <v>3.04</v>
      </c>
      <c r="HN86" s="108">
        <f t="shared" si="676"/>
        <v>51294274.198250726</v>
      </c>
      <c r="HP86" s="98" t="s">
        <v>35</v>
      </c>
      <c r="HQ86" s="225">
        <v>352914950</v>
      </c>
      <c r="HR86" s="100">
        <v>5</v>
      </c>
      <c r="HS86" s="229">
        <v>3.46</v>
      </c>
      <c r="HT86" s="108">
        <f t="shared" si="677"/>
        <v>51445327.988338187</v>
      </c>
      <c r="HV86" s="98" t="s">
        <v>35</v>
      </c>
      <c r="HW86" s="225">
        <v>353448045</v>
      </c>
      <c r="HX86" s="100">
        <v>5</v>
      </c>
      <c r="HY86" s="229">
        <v>1.81</v>
      </c>
      <c r="HZ86" s="108">
        <f t="shared" si="678"/>
        <v>51523038.629737608</v>
      </c>
      <c r="IB86" s="98" t="s">
        <v>35</v>
      </c>
      <c r="IC86" s="225">
        <v>354246645</v>
      </c>
      <c r="ID86" s="100">
        <v>5</v>
      </c>
      <c r="IE86" s="229">
        <v>2.6</v>
      </c>
      <c r="IF86" s="108">
        <f t="shared" si="679"/>
        <v>51639452.623906702</v>
      </c>
      <c r="IH86" s="98" t="s">
        <v>35</v>
      </c>
      <c r="II86" s="225">
        <v>355709880</v>
      </c>
      <c r="IJ86" s="100">
        <v>5</v>
      </c>
      <c r="IK86" s="229">
        <v>4.83</v>
      </c>
      <c r="IL86" s="108">
        <f t="shared" si="680"/>
        <v>51852752.186588921</v>
      </c>
      <c r="IN86" s="98" t="s">
        <v>35</v>
      </c>
      <c r="IO86" s="225">
        <v>357419905</v>
      </c>
      <c r="IP86" s="100">
        <v>5</v>
      </c>
      <c r="IQ86" s="229">
        <v>6.35</v>
      </c>
      <c r="IR86" s="108">
        <f t="shared" si="681"/>
        <v>52102026.967930026</v>
      </c>
      <c r="IT86" s="98" t="s">
        <v>35</v>
      </c>
      <c r="IU86" s="225">
        <v>357123064</v>
      </c>
      <c r="IV86" s="100">
        <v>5</v>
      </c>
      <c r="IW86" s="229">
        <v>-1.1599999999999999</v>
      </c>
      <c r="IX86" s="108">
        <f t="shared" si="682"/>
        <v>52058755.685131192</v>
      </c>
      <c r="IZ86" s="98" t="s">
        <v>35</v>
      </c>
      <c r="JA86" s="225">
        <v>357414768</v>
      </c>
      <c r="JB86" s="100">
        <v>5</v>
      </c>
      <c r="JC86" s="229">
        <v>0.98</v>
      </c>
      <c r="JD86" s="108">
        <f t="shared" si="691"/>
        <v>52101278.134110786</v>
      </c>
      <c r="JF86" s="98" t="s">
        <v>35</v>
      </c>
      <c r="JG86" s="225">
        <v>359016035</v>
      </c>
      <c r="JH86" s="100">
        <v>5</v>
      </c>
      <c r="JI86" s="229">
        <v>5.25</v>
      </c>
      <c r="JJ86" s="108">
        <f t="shared" si="683"/>
        <v>52334698.979591832</v>
      </c>
      <c r="JL86" s="98" t="s">
        <v>35</v>
      </c>
      <c r="JM86" s="225">
        <v>360034428</v>
      </c>
      <c r="JN86" s="100">
        <v>5</v>
      </c>
      <c r="JO86" s="229">
        <v>3.4</v>
      </c>
      <c r="JP86" s="108">
        <f t="shared" si="684"/>
        <v>52483152.7696793</v>
      </c>
      <c r="JR86" s="98" t="s">
        <v>35</v>
      </c>
      <c r="JS86" s="225">
        <v>361171543</v>
      </c>
      <c r="JT86" s="100">
        <v>5</v>
      </c>
      <c r="JU86" s="229">
        <v>3.66</v>
      </c>
      <c r="JV86" s="108">
        <f t="shared" si="685"/>
        <v>52648912.973760933</v>
      </c>
      <c r="JX86" s="98" t="s">
        <v>35</v>
      </c>
      <c r="JY86" s="225">
        <v>361584938</v>
      </c>
      <c r="JZ86" s="100">
        <v>5</v>
      </c>
      <c r="KA86" s="229">
        <v>1.26</v>
      </c>
      <c r="KB86" s="108">
        <f t="shared" si="686"/>
        <v>52709174.635568507</v>
      </c>
      <c r="KD86" s="98" t="s">
        <v>35</v>
      </c>
      <c r="KE86" s="225">
        <v>361956831</v>
      </c>
      <c r="KF86" s="100">
        <v>5</v>
      </c>
      <c r="KG86" s="229">
        <v>1.37</v>
      </c>
      <c r="KH86" s="108">
        <f t="shared" si="687"/>
        <v>52763386.443148687</v>
      </c>
      <c r="KJ86" s="98" t="s">
        <v>35</v>
      </c>
      <c r="KK86" s="225">
        <v>363593950</v>
      </c>
      <c r="KL86" s="100">
        <v>5</v>
      </c>
      <c r="KM86" s="229">
        <v>4.95</v>
      </c>
      <c r="KN86" s="108">
        <f t="shared" si="688"/>
        <v>53002033.527696788</v>
      </c>
      <c r="KP86" s="98" t="s">
        <v>35</v>
      </c>
      <c r="KQ86" s="225">
        <v>365509983</v>
      </c>
      <c r="KR86" s="100">
        <v>5</v>
      </c>
      <c r="KS86" s="229">
        <v>6.32</v>
      </c>
      <c r="KT86" s="108">
        <f t="shared" si="689"/>
        <v>53281338.629737608</v>
      </c>
      <c r="KV86" s="98" t="s">
        <v>35</v>
      </c>
      <c r="KW86" s="225">
        <v>367642916</v>
      </c>
      <c r="KX86" s="100">
        <v>5</v>
      </c>
      <c r="KY86" s="229">
        <v>6.81</v>
      </c>
      <c r="KZ86" s="108">
        <f t="shared" si="690"/>
        <v>53592261.807580173</v>
      </c>
      <c r="LB86" s="98" t="s">
        <v>35</v>
      </c>
      <c r="LC86" s="328">
        <v>369591812</v>
      </c>
      <c r="LD86" s="100">
        <v>5</v>
      </c>
      <c r="LE86" s="229">
        <v>6.24</v>
      </c>
      <c r="LF86" s="108">
        <f t="shared" si="692"/>
        <v>53876357.434402332</v>
      </c>
      <c r="LH86" s="98" t="s">
        <v>35</v>
      </c>
      <c r="LI86" s="328">
        <v>371016452</v>
      </c>
      <c r="LJ86" s="100">
        <v>5</v>
      </c>
      <c r="LK86" s="229">
        <v>5.35</v>
      </c>
      <c r="LL86" s="108">
        <f t="shared" si="697"/>
        <v>54084030.903790087</v>
      </c>
      <c r="LN86" s="98" t="s">
        <v>35</v>
      </c>
      <c r="LO86" s="328">
        <v>372007236</v>
      </c>
      <c r="LP86" s="100">
        <v>5</v>
      </c>
      <c r="LQ86" s="229">
        <v>2.85</v>
      </c>
      <c r="LR86" s="108">
        <f t="shared" si="698"/>
        <v>54228460.058309034</v>
      </c>
      <c r="LT86" s="98" t="s">
        <v>35</v>
      </c>
      <c r="LU86" s="328">
        <v>373138617</v>
      </c>
      <c r="LV86" s="100">
        <v>5</v>
      </c>
      <c r="LW86" s="229">
        <v>3.65</v>
      </c>
      <c r="LX86" s="108">
        <f t="shared" si="693"/>
        <v>54393384.402332358</v>
      </c>
      <c r="LZ86" s="98" t="s">
        <v>35</v>
      </c>
      <c r="MA86" s="328">
        <v>374381289</v>
      </c>
      <c r="MB86" s="100">
        <v>5</v>
      </c>
      <c r="MC86" s="229">
        <v>3.88</v>
      </c>
      <c r="MD86" s="108">
        <f t="shared" si="694"/>
        <v>54574531.924198247</v>
      </c>
      <c r="MF86" s="98" t="s">
        <v>35</v>
      </c>
      <c r="MG86" s="328">
        <v>375414680</v>
      </c>
      <c r="MH86" s="100">
        <v>5</v>
      </c>
      <c r="MI86" s="229">
        <v>3.31</v>
      </c>
      <c r="MJ86" s="108">
        <f t="shared" si="699"/>
        <v>54725172.011661805</v>
      </c>
      <c r="ML86" s="98" t="s">
        <v>35</v>
      </c>
      <c r="MM86" s="328">
        <v>376711848</v>
      </c>
      <c r="MN86" s="100">
        <v>5</v>
      </c>
      <c r="MO86" s="229">
        <v>4.03</v>
      </c>
      <c r="MP86" s="108">
        <f>MM86/MN4</f>
        <v>54914263.556851313</v>
      </c>
      <c r="MR86" s="98" t="s">
        <v>35</v>
      </c>
      <c r="MS86" s="328">
        <v>378332712</v>
      </c>
      <c r="MT86" s="100">
        <v>5</v>
      </c>
      <c r="MU86" s="229">
        <v>5.07</v>
      </c>
      <c r="MV86" s="108">
        <f>MS86/MT4</f>
        <v>55150541.107871719</v>
      </c>
      <c r="MX86" s="98" t="s">
        <v>35</v>
      </c>
      <c r="MY86" s="105">
        <v>379301746</v>
      </c>
      <c r="MZ86" s="100">
        <v>5</v>
      </c>
      <c r="NA86" s="229">
        <v>3.07</v>
      </c>
      <c r="NB86" s="108">
        <f>MY86/MZ4</f>
        <v>55291799.70845481</v>
      </c>
      <c r="ND86" s="98" t="s">
        <v>35</v>
      </c>
      <c r="NE86" s="105">
        <v>380468418</v>
      </c>
      <c r="NF86" s="100">
        <v>5</v>
      </c>
      <c r="NG86" s="229">
        <v>3.67</v>
      </c>
      <c r="NH86" s="108">
        <f>NE86/NF4</f>
        <v>55461868.513119534</v>
      </c>
      <c r="NJ86" s="98" t="s">
        <v>35</v>
      </c>
      <c r="NK86" s="105">
        <v>381778972</v>
      </c>
      <c r="NL86" s="100">
        <v>5</v>
      </c>
      <c r="NM86" s="229">
        <v>4.13</v>
      </c>
      <c r="NN86" s="108">
        <f>NK86/NL4</f>
        <v>55652911.370262384</v>
      </c>
      <c r="NP86" s="98" t="s">
        <v>35</v>
      </c>
      <c r="NQ86" s="105">
        <v>382827184</v>
      </c>
      <c r="NR86" s="100">
        <v>5</v>
      </c>
      <c r="NS86" s="229">
        <v>3.2</v>
      </c>
      <c r="NT86" s="108">
        <f>NQ86/NR4</f>
        <v>55805711.953352764</v>
      </c>
      <c r="NV86" s="98" t="s">
        <v>35</v>
      </c>
      <c r="NW86" s="105">
        <v>383869431</v>
      </c>
      <c r="NX86" s="100">
        <v>5</v>
      </c>
      <c r="NY86" s="229">
        <v>3.18</v>
      </c>
      <c r="NZ86" s="108">
        <f>NW86/NX4</f>
        <v>55957643.002915449</v>
      </c>
      <c r="OB86" s="98" t="s">
        <v>35</v>
      </c>
      <c r="OC86" s="105">
        <v>385026569</v>
      </c>
      <c r="OD86" s="100">
        <v>5</v>
      </c>
      <c r="OE86" s="229">
        <v>3.72</v>
      </c>
      <c r="OF86" s="108">
        <f>OC86/OD4</f>
        <v>56126322.011661805</v>
      </c>
      <c r="OH86" s="98" t="s">
        <v>35</v>
      </c>
      <c r="OI86" s="105">
        <v>386127092</v>
      </c>
      <c r="OJ86" s="100">
        <v>5</v>
      </c>
      <c r="OK86" s="229">
        <v>3.34</v>
      </c>
      <c r="OL86" s="108">
        <f>OI86/OJ4</f>
        <v>56286748.104956269</v>
      </c>
      <c r="ON86" s="98" t="s">
        <v>35</v>
      </c>
      <c r="OO86" s="105">
        <v>387159200</v>
      </c>
      <c r="OP86" s="100">
        <v>5</v>
      </c>
      <c r="OQ86" s="229">
        <v>3.21</v>
      </c>
      <c r="OR86" s="108">
        <f>OO86/OP4</f>
        <v>56437201.166180752</v>
      </c>
      <c r="OT86" s="98" t="s">
        <v>35</v>
      </c>
      <c r="OU86" s="105">
        <v>389184722</v>
      </c>
      <c r="OV86" s="100">
        <v>5</v>
      </c>
      <c r="OW86" s="229">
        <v>6</v>
      </c>
      <c r="OX86" s="108">
        <f>OU86/OV4</f>
        <v>56732466.763848394</v>
      </c>
      <c r="OZ86" s="98" t="s">
        <v>35</v>
      </c>
      <c r="PA86" s="105">
        <v>390241485</v>
      </c>
      <c r="PB86" s="100">
        <v>5</v>
      </c>
      <c r="PC86" s="229">
        <v>3.26</v>
      </c>
      <c r="PD86" s="108">
        <f>PA86/PB4</f>
        <v>56886513.848396502</v>
      </c>
      <c r="PF86" s="98" t="s">
        <v>35</v>
      </c>
      <c r="PG86" s="105">
        <v>391945880</v>
      </c>
      <c r="PH86" s="100">
        <v>5</v>
      </c>
      <c r="PI86" s="229">
        <v>5.16</v>
      </c>
      <c r="PJ86" s="108">
        <f>PG86/PH4</f>
        <v>57134967.930029154</v>
      </c>
      <c r="PL86" s="98" t="s">
        <v>35</v>
      </c>
      <c r="PM86" s="105">
        <v>393256270</v>
      </c>
      <c r="PN86" s="100">
        <v>5</v>
      </c>
      <c r="PO86" s="229">
        <v>3.81</v>
      </c>
      <c r="PP86" s="108">
        <f>PM86/PN4</f>
        <v>57325986.880466469</v>
      </c>
      <c r="PR86" s="98" t="s">
        <v>35</v>
      </c>
      <c r="PS86" s="105">
        <v>394400511</v>
      </c>
      <c r="PT86" s="100">
        <v>5</v>
      </c>
      <c r="PU86" s="229">
        <v>3.49</v>
      </c>
      <c r="PV86" s="108">
        <f>PS86/PT4</f>
        <v>57492785.860058308</v>
      </c>
      <c r="PX86" s="98" t="s">
        <v>35</v>
      </c>
      <c r="PY86" s="105">
        <v>395366715</v>
      </c>
      <c r="PZ86" s="100">
        <v>5</v>
      </c>
      <c r="QA86" s="229">
        <v>2.86</v>
      </c>
      <c r="QB86" s="108">
        <f>PY86/PZ4</f>
        <v>57633631.924198247</v>
      </c>
      <c r="QD86" s="98" t="s">
        <v>35</v>
      </c>
      <c r="QE86" s="105">
        <v>377043210</v>
      </c>
      <c r="QF86" s="100">
        <v>5</v>
      </c>
      <c r="QG86" s="229">
        <v>-55.61</v>
      </c>
      <c r="QH86" s="108">
        <f>QE86/QF4</f>
        <v>54962567.055393584</v>
      </c>
      <c r="QJ86" s="98" t="s">
        <v>35</v>
      </c>
      <c r="QK86" s="105">
        <v>377748134</v>
      </c>
      <c r="QL86" s="100">
        <v>5</v>
      </c>
      <c r="QM86" s="229">
        <v>2.16</v>
      </c>
      <c r="QN86" s="108">
        <f>QK86/QL4</f>
        <v>55065325.655976675</v>
      </c>
      <c r="QP86" s="98" t="s">
        <v>35</v>
      </c>
      <c r="QQ86" s="105">
        <v>378739750</v>
      </c>
      <c r="QR86" s="100">
        <v>5</v>
      </c>
      <c r="QS86" s="229">
        <v>3.07</v>
      </c>
      <c r="QT86" s="108">
        <f>QQ86/QR4</f>
        <v>55209876.093294457</v>
      </c>
      <c r="QV86" s="98" t="s">
        <v>35</v>
      </c>
      <c r="QW86" s="105">
        <v>378834283</v>
      </c>
      <c r="QX86" s="100">
        <v>5</v>
      </c>
      <c r="QY86" s="229">
        <v>0.53</v>
      </c>
      <c r="QZ86" s="108">
        <f>QW86/QX4</f>
        <v>55223656.413994163</v>
      </c>
      <c r="RB86" s="98" t="s">
        <v>35</v>
      </c>
      <c r="RC86" s="105">
        <v>379532964</v>
      </c>
      <c r="RD86" s="100">
        <v>5</v>
      </c>
      <c r="RE86" s="229">
        <v>1.96</v>
      </c>
      <c r="RF86" s="108">
        <f>RC86/RD4</f>
        <v>55325504.956268221</v>
      </c>
      <c r="RH86" s="98" t="s">
        <v>35</v>
      </c>
      <c r="RI86" s="105">
        <v>380127498</v>
      </c>
      <c r="RJ86" s="100">
        <v>5</v>
      </c>
      <c r="RK86" s="229">
        <v>1.88</v>
      </c>
      <c r="RL86" s="108">
        <f>RI86/RJ4</f>
        <v>55412171.720116615</v>
      </c>
      <c r="RN86" s="98" t="s">
        <v>35</v>
      </c>
      <c r="RO86" s="105">
        <v>380772243</v>
      </c>
      <c r="RP86" s="100">
        <v>5</v>
      </c>
      <c r="RQ86" s="229">
        <v>1.96</v>
      </c>
      <c r="RR86" s="108">
        <f>RO86/RP4</f>
        <v>55506157.871720113</v>
      </c>
      <c r="RT86" s="98" t="s">
        <v>35</v>
      </c>
      <c r="RU86" s="105">
        <v>381213920</v>
      </c>
      <c r="RV86" s="100">
        <v>5</v>
      </c>
      <c r="RW86" s="229">
        <v>1.39</v>
      </c>
      <c r="RX86" s="108">
        <f>RU86/RV4</f>
        <v>55570542.274052478</v>
      </c>
      <c r="RZ86" s="98" t="s">
        <v>35</v>
      </c>
      <c r="SA86" s="105">
        <v>381339968</v>
      </c>
      <c r="SB86" s="100">
        <v>5</v>
      </c>
      <c r="SC86" s="229">
        <v>0.22</v>
      </c>
      <c r="SD86" s="108">
        <f>SA86/SB4</f>
        <v>55588916.618075795</v>
      </c>
      <c r="SF86" s="98" t="s">
        <v>35</v>
      </c>
      <c r="SG86" s="105">
        <v>382570872</v>
      </c>
      <c r="SH86" s="100">
        <v>5</v>
      </c>
      <c r="SI86" s="229">
        <v>3.95</v>
      </c>
      <c r="SJ86" s="108">
        <f>SG86/SH4</f>
        <v>55768348.688046642</v>
      </c>
      <c r="SL86" s="98" t="s">
        <v>35</v>
      </c>
      <c r="SM86" s="105">
        <v>383230187</v>
      </c>
      <c r="SN86" s="100">
        <v>5</v>
      </c>
      <c r="SO86" s="229">
        <v>2.0699999999999998</v>
      </c>
      <c r="SP86" s="108">
        <f>SM86/SN4</f>
        <v>55864458.746355683</v>
      </c>
      <c r="SR86" s="98" t="s">
        <v>35</v>
      </c>
      <c r="SS86" s="105">
        <v>383468328</v>
      </c>
      <c r="ST86" s="100">
        <v>5</v>
      </c>
      <c r="SU86" s="229">
        <v>0.8</v>
      </c>
      <c r="SV86" s="108">
        <f>SS86/ST4</f>
        <v>55899173.177842565</v>
      </c>
      <c r="SX86" s="98" t="s">
        <v>35</v>
      </c>
      <c r="SY86" s="105">
        <v>384225630</v>
      </c>
      <c r="SZ86" s="100">
        <v>5</v>
      </c>
      <c r="TA86" s="229">
        <v>2.44</v>
      </c>
      <c r="TB86" s="108">
        <f>SY86/SZ4</f>
        <v>56009567.055393584</v>
      </c>
      <c r="TD86" s="98" t="s">
        <v>35</v>
      </c>
      <c r="TE86" s="105">
        <v>384556786.06</v>
      </c>
      <c r="TF86" s="100">
        <v>5</v>
      </c>
      <c r="TG86" s="229">
        <v>0.97</v>
      </c>
      <c r="TH86" s="108">
        <f>TE86/TF4</f>
        <v>56057840.533527695</v>
      </c>
      <c r="TJ86" s="98" t="s">
        <v>35</v>
      </c>
      <c r="TK86" s="105">
        <v>385001146.82999998</v>
      </c>
      <c r="TL86" s="100">
        <v>5</v>
      </c>
      <c r="TM86" s="229">
        <v>1.35</v>
      </c>
      <c r="TN86" s="108">
        <f>TK86/TL4</f>
        <v>56122616.155976668</v>
      </c>
      <c r="TP86" s="98" t="s">
        <v>35</v>
      </c>
      <c r="TQ86" s="105">
        <v>385495611.35000002</v>
      </c>
      <c r="TR86" s="100">
        <v>5</v>
      </c>
      <c r="TS86" s="229">
        <v>1.65</v>
      </c>
      <c r="TT86" s="108">
        <f>TQ86/TR4</f>
        <v>56194695.532069974</v>
      </c>
      <c r="TV86" s="98" t="s">
        <v>35</v>
      </c>
      <c r="TW86" s="105">
        <v>387376664.26999998</v>
      </c>
      <c r="TX86" s="100">
        <v>5</v>
      </c>
      <c r="TY86" s="229">
        <v>5.78</v>
      </c>
      <c r="TZ86" s="108">
        <f>TW86/TX4</f>
        <v>56468901.497084543</v>
      </c>
      <c r="UB86" s="98" t="s">
        <v>35</v>
      </c>
      <c r="UC86" s="105">
        <v>386154547.50999999</v>
      </c>
      <c r="UD86" s="100">
        <v>5</v>
      </c>
      <c r="UE86" s="229">
        <v>-3.79</v>
      </c>
      <c r="UF86" s="108">
        <f>UC86/UD4</f>
        <v>56290750.365889207</v>
      </c>
    </row>
    <row r="87" spans="1:552" x14ac:dyDescent="0.25">
      <c r="A87" s="76" t="s">
        <v>254</v>
      </c>
      <c r="B87" s="77" t="s">
        <v>14</v>
      </c>
      <c r="C87" s="258" t="s">
        <v>53</v>
      </c>
      <c r="D87" s="289"/>
      <c r="E87" s="94"/>
      <c r="F87" s="94"/>
      <c r="G87" s="91"/>
      <c r="H87" s="319">
        <f t="shared" si="636"/>
        <v>0</v>
      </c>
      <c r="I87" s="125"/>
      <c r="J87" s="94"/>
      <c r="K87" s="94"/>
      <c r="M87" s="218">
        <f t="shared" si="637"/>
        <v>0</v>
      </c>
      <c r="N87" s="89" t="s">
        <v>36</v>
      </c>
      <c r="O87" s="320">
        <v>151096959</v>
      </c>
      <c r="P87" s="94">
        <v>6</v>
      </c>
      <c r="Q87" s="320">
        <f t="shared" si="638"/>
        <v>21678186.370157819</v>
      </c>
      <c r="R87" s="321"/>
      <c r="S87" s="89" t="s">
        <v>36</v>
      </c>
      <c r="T87" s="88">
        <v>151965027</v>
      </c>
      <c r="U87" s="94">
        <v>7</v>
      </c>
      <c r="V87" s="97">
        <f t="shared" si="639"/>
        <v>21802729.842180777</v>
      </c>
      <c r="W87" s="321"/>
      <c r="X87" s="89" t="s">
        <v>36</v>
      </c>
      <c r="Y87" s="88">
        <v>152217428</v>
      </c>
      <c r="Z87" s="94">
        <v>7</v>
      </c>
      <c r="AA87" s="93">
        <f t="shared" si="640"/>
        <v>21838942.324246772</v>
      </c>
      <c r="AB87" s="321"/>
      <c r="AC87" s="89" t="s">
        <v>36</v>
      </c>
      <c r="AD87" s="88">
        <v>155600520</v>
      </c>
      <c r="AE87" s="88">
        <v>8</v>
      </c>
      <c r="AF87" s="93">
        <f t="shared" si="641"/>
        <v>22420824.207492795</v>
      </c>
      <c r="AG87" s="321"/>
      <c r="AH87" s="90" t="s">
        <v>36</v>
      </c>
      <c r="AI87" s="88">
        <v>155611135</v>
      </c>
      <c r="AJ87" s="94">
        <v>8</v>
      </c>
      <c r="AK87" s="220">
        <f t="shared" si="642"/>
        <v>22390091.366906475</v>
      </c>
      <c r="AL87" s="321"/>
      <c r="AM87" s="89" t="s">
        <v>36</v>
      </c>
      <c r="AN87" s="88">
        <v>156532162</v>
      </c>
      <c r="AO87" s="94">
        <v>8</v>
      </c>
      <c r="AP87" s="264">
        <v>7.52</v>
      </c>
      <c r="AQ87" s="93">
        <f t="shared" si="643"/>
        <v>22555066.570605185</v>
      </c>
      <c r="AR87" s="88"/>
      <c r="AS87" s="89" t="s">
        <v>36</v>
      </c>
      <c r="AT87" s="88">
        <v>156582921</v>
      </c>
      <c r="AU87" s="94">
        <v>8</v>
      </c>
      <c r="AV87" s="221">
        <v>0.37</v>
      </c>
      <c r="AW87" s="97">
        <f t="shared" si="644"/>
        <v>22562380.547550432</v>
      </c>
      <c r="AX87" s="89" t="s">
        <v>36</v>
      </c>
      <c r="AY87" s="88">
        <v>156552141</v>
      </c>
      <c r="AZ87" s="94">
        <v>8</v>
      </c>
      <c r="BA87" s="94">
        <v>0.04</v>
      </c>
      <c r="BB87" s="220">
        <f t="shared" si="645"/>
        <v>22623141.763005782</v>
      </c>
      <c r="BC87" s="326" t="s">
        <v>36</v>
      </c>
      <c r="BD87" s="88">
        <v>156595188</v>
      </c>
      <c r="BE87" s="327">
        <v>8</v>
      </c>
      <c r="BF87" s="113">
        <v>0.56999999999999995</v>
      </c>
      <c r="BG87" s="97">
        <f t="shared" si="646"/>
        <v>22694954.782608695</v>
      </c>
      <c r="BH87" s="98" t="s">
        <v>36</v>
      </c>
      <c r="BI87" s="99">
        <v>156714547.03</v>
      </c>
      <c r="BJ87" s="100">
        <v>8</v>
      </c>
      <c r="BK87" s="100">
        <v>0.91</v>
      </c>
      <c r="BL87" s="223">
        <f t="shared" si="647"/>
        <v>22745217.275761977</v>
      </c>
      <c r="BM87" s="224" t="s">
        <v>36</v>
      </c>
      <c r="BN87" s="99">
        <v>156768043</v>
      </c>
      <c r="BO87" s="100">
        <v>8</v>
      </c>
      <c r="BP87" s="106">
        <v>0.45</v>
      </c>
      <c r="BQ87" s="104">
        <f t="shared" si="648"/>
        <v>22752981.567489117</v>
      </c>
      <c r="BR87" s="98" t="s">
        <v>36</v>
      </c>
      <c r="BS87" s="99">
        <v>258686379</v>
      </c>
      <c r="BT87" s="100">
        <v>8</v>
      </c>
      <c r="BU87" s="106">
        <v>1.48</v>
      </c>
      <c r="BV87" s="104">
        <f t="shared" si="649"/>
        <v>37599764.389534883</v>
      </c>
      <c r="BW87" s="98" t="s">
        <v>36</v>
      </c>
      <c r="BX87" s="99">
        <v>259078983</v>
      </c>
      <c r="BY87" s="100">
        <v>8</v>
      </c>
      <c r="BZ87" s="100">
        <v>1.8</v>
      </c>
      <c r="CA87" s="104">
        <f t="shared" si="650"/>
        <v>37711642.358078599</v>
      </c>
      <c r="CB87" s="98" t="s">
        <v>36</v>
      </c>
      <c r="CC87" s="99">
        <v>259390371</v>
      </c>
      <c r="CD87" s="100">
        <v>8</v>
      </c>
      <c r="CE87" s="100">
        <v>1.39</v>
      </c>
      <c r="CF87" s="104">
        <f t="shared" si="651"/>
        <v>37756968.122270741</v>
      </c>
      <c r="CG87" s="98" t="s">
        <v>36</v>
      </c>
      <c r="CH87" s="99">
        <v>260442440</v>
      </c>
      <c r="CI87" s="99">
        <v>8</v>
      </c>
      <c r="CJ87" s="106">
        <v>4.87</v>
      </c>
      <c r="CK87" s="105">
        <f t="shared" si="652"/>
        <v>37910107.7147016</v>
      </c>
      <c r="CL87" s="98" t="s">
        <v>36</v>
      </c>
      <c r="CM87" s="105">
        <v>261378111</v>
      </c>
      <c r="CN87" s="105">
        <v>8</v>
      </c>
      <c r="CO87" s="106">
        <v>4.2699999999999996</v>
      </c>
      <c r="CP87" s="104">
        <f t="shared" si="653"/>
        <v>38046304.366812229</v>
      </c>
      <c r="CQ87" s="98" t="s">
        <v>36</v>
      </c>
      <c r="CR87" s="99">
        <v>261604373</v>
      </c>
      <c r="CS87" s="100">
        <v>8</v>
      </c>
      <c r="CT87" s="100">
        <v>9.7799999999999994</v>
      </c>
      <c r="CU87" s="104">
        <f t="shared" si="654"/>
        <v>38134748.25072886</v>
      </c>
      <c r="CV87" s="1" t="s">
        <v>36</v>
      </c>
      <c r="CW87" s="1">
        <v>261900960.88</v>
      </c>
      <c r="CX87" s="1">
        <v>8</v>
      </c>
      <c r="CY87" s="1">
        <v>1.34</v>
      </c>
      <c r="CZ87" s="104">
        <f t="shared" si="655"/>
        <v>38177982.635568507</v>
      </c>
      <c r="DA87" s="105"/>
      <c r="DB87" s="1" t="s">
        <v>36</v>
      </c>
      <c r="DC87" s="1">
        <v>261623740</v>
      </c>
      <c r="DD87" s="1">
        <v>8</v>
      </c>
      <c r="DE87" s="18">
        <v>-1.31</v>
      </c>
      <c r="DF87" s="104">
        <f t="shared" si="656"/>
        <v>38137571.428571425</v>
      </c>
      <c r="DG87" s="1" t="s">
        <v>36</v>
      </c>
      <c r="DH87" s="8">
        <v>262243689</v>
      </c>
      <c r="DI87" s="1">
        <v>8</v>
      </c>
      <c r="DJ87" s="18">
        <v>0.16</v>
      </c>
      <c r="DK87" s="104">
        <f t="shared" si="657"/>
        <v>38227943.002915449</v>
      </c>
      <c r="DL87" s="1" t="s">
        <v>36</v>
      </c>
      <c r="DM87" s="8">
        <v>262963226</v>
      </c>
      <c r="DN87" s="1">
        <v>8</v>
      </c>
      <c r="DO87" s="228">
        <v>3.28</v>
      </c>
      <c r="DP87" s="104">
        <f t="shared" si="658"/>
        <v>38332831.778425656</v>
      </c>
      <c r="DQ87" s="1" t="s">
        <v>36</v>
      </c>
      <c r="DR87" s="8">
        <v>263446603</v>
      </c>
      <c r="DS87" s="1">
        <v>8</v>
      </c>
      <c r="DT87" s="228">
        <v>2.21</v>
      </c>
      <c r="DU87" s="104">
        <f t="shared" si="659"/>
        <v>38403294.89795918</v>
      </c>
      <c r="DV87" s="1" t="s">
        <v>36</v>
      </c>
      <c r="DW87" s="8">
        <v>264029765</v>
      </c>
      <c r="DX87" s="1">
        <v>8</v>
      </c>
      <c r="DY87" s="228">
        <v>2.6</v>
      </c>
      <c r="DZ87" s="104">
        <f t="shared" si="660"/>
        <v>38488303.93586006</v>
      </c>
      <c r="EA87" s="1" t="s">
        <v>36</v>
      </c>
      <c r="EB87" s="8">
        <v>264582981</v>
      </c>
      <c r="EC87" s="1">
        <v>8</v>
      </c>
      <c r="ED87" s="228">
        <v>2.5099999999999998</v>
      </c>
      <c r="EE87" s="104">
        <f t="shared" si="661"/>
        <v>38568947.667638481</v>
      </c>
      <c r="EF87" s="1" t="s">
        <v>36</v>
      </c>
      <c r="EG87" s="8">
        <v>265069355</v>
      </c>
      <c r="EH87" s="1">
        <v>8</v>
      </c>
      <c r="EI87" s="228">
        <v>2.14</v>
      </c>
      <c r="EJ87" s="104">
        <f t="shared" si="662"/>
        <v>38639847.667638481</v>
      </c>
      <c r="EK87" s="1" t="s">
        <v>36</v>
      </c>
      <c r="EL87" s="8">
        <v>265486086</v>
      </c>
      <c r="EM87" s="1">
        <v>8</v>
      </c>
      <c r="EN87" s="228">
        <v>1.81</v>
      </c>
      <c r="EO87" s="104">
        <f t="shared" si="663"/>
        <v>38700595.626822159</v>
      </c>
      <c r="EP87" s="1" t="s">
        <v>41</v>
      </c>
      <c r="EQ87" s="8">
        <v>265995255</v>
      </c>
      <c r="ER87" s="1">
        <v>8</v>
      </c>
      <c r="ES87" s="228">
        <v>2.2999999999999998</v>
      </c>
      <c r="ET87" s="104">
        <f t="shared" si="664"/>
        <v>38774818.513119534</v>
      </c>
      <c r="EV87" s="98" t="s">
        <v>41</v>
      </c>
      <c r="EW87" s="225">
        <v>266600280</v>
      </c>
      <c r="EX87" s="100">
        <v>8</v>
      </c>
      <c r="EY87" s="229">
        <v>2.64</v>
      </c>
      <c r="EZ87" s="104">
        <f t="shared" si="665"/>
        <v>38863014.577259474</v>
      </c>
      <c r="FB87" s="98" t="s">
        <v>41</v>
      </c>
      <c r="FC87" s="225">
        <v>267371878</v>
      </c>
      <c r="FD87" s="100">
        <v>8</v>
      </c>
      <c r="FE87" s="229">
        <v>3.47</v>
      </c>
      <c r="FF87" s="104">
        <f t="shared" si="666"/>
        <v>38975492.41982507</v>
      </c>
      <c r="FH87" s="98" t="s">
        <v>41</v>
      </c>
      <c r="FI87" s="225">
        <v>268262857</v>
      </c>
      <c r="FJ87" s="100">
        <v>8</v>
      </c>
      <c r="FK87" s="229">
        <v>3.47</v>
      </c>
      <c r="FL87" s="104">
        <f t="shared" si="667"/>
        <v>39105372.740524776</v>
      </c>
      <c r="FN87" s="98" t="s">
        <v>41</v>
      </c>
      <c r="FO87" s="225">
        <v>269266330</v>
      </c>
      <c r="FP87" s="100">
        <v>8</v>
      </c>
      <c r="FQ87" s="229">
        <v>4.3600000000000003</v>
      </c>
      <c r="FR87" s="104">
        <f t="shared" si="668"/>
        <v>39251651.603498541</v>
      </c>
      <c r="FT87" s="98" t="s">
        <v>36</v>
      </c>
      <c r="FU87" s="225">
        <v>270058092</v>
      </c>
      <c r="FV87" s="100">
        <v>8</v>
      </c>
      <c r="FW87" s="229">
        <v>3.85</v>
      </c>
      <c r="FX87" s="104">
        <f t="shared" si="669"/>
        <v>39367068.804664724</v>
      </c>
      <c r="FZ87" s="98" t="s">
        <v>36</v>
      </c>
      <c r="GA87" s="225">
        <v>271164738</v>
      </c>
      <c r="GB87" s="100">
        <v>8</v>
      </c>
      <c r="GC87" s="229">
        <v>4.72</v>
      </c>
      <c r="GD87" s="104">
        <f t="shared" si="670"/>
        <v>39528387.463556848</v>
      </c>
      <c r="GF87" s="98" t="s">
        <v>36</v>
      </c>
      <c r="GG87" s="225">
        <v>271959514</v>
      </c>
      <c r="GH87" s="100">
        <v>8</v>
      </c>
      <c r="GI87" s="229">
        <v>3.52</v>
      </c>
      <c r="GJ87" s="104">
        <f t="shared" si="671"/>
        <v>39644244.02332361</v>
      </c>
      <c r="GL87" s="98" t="s">
        <v>36</v>
      </c>
      <c r="GM87" s="225">
        <v>273111335</v>
      </c>
      <c r="GN87" s="100">
        <v>8</v>
      </c>
      <c r="GO87" s="229">
        <v>4.96</v>
      </c>
      <c r="GP87" s="104">
        <f t="shared" si="672"/>
        <v>39812147.959183671</v>
      </c>
      <c r="GR87" s="98" t="s">
        <v>36</v>
      </c>
      <c r="GS87" s="225">
        <v>274070436</v>
      </c>
      <c r="GT87" s="100">
        <v>8</v>
      </c>
      <c r="GU87" s="229">
        <v>4.21</v>
      </c>
      <c r="GV87" s="104">
        <f t="shared" si="673"/>
        <v>39951958.600583091</v>
      </c>
      <c r="GX87" s="98" t="s">
        <v>36</v>
      </c>
      <c r="GY87" s="225">
        <v>274899921</v>
      </c>
      <c r="GZ87" s="100">
        <v>8</v>
      </c>
      <c r="HA87" s="229">
        <v>3.54</v>
      </c>
      <c r="HB87" s="108">
        <f t="shared" si="674"/>
        <v>40072874.781341106</v>
      </c>
      <c r="HD87" s="98" t="s">
        <v>36</v>
      </c>
      <c r="HE87" s="225">
        <v>275491347.97000003</v>
      </c>
      <c r="HF87" s="100">
        <v>8</v>
      </c>
      <c r="HG87" s="229">
        <v>2.35</v>
      </c>
      <c r="HH87" s="108">
        <f t="shared" si="675"/>
        <v>40159088.62536443</v>
      </c>
      <c r="HJ87" s="98" t="s">
        <v>36</v>
      </c>
      <c r="HK87" s="225">
        <v>276230360</v>
      </c>
      <c r="HL87" s="100">
        <v>8</v>
      </c>
      <c r="HM87" s="229">
        <v>3.22</v>
      </c>
      <c r="HN87" s="108">
        <f t="shared" si="676"/>
        <v>40266816.326530613</v>
      </c>
      <c r="HP87" s="98" t="s">
        <v>36</v>
      </c>
      <c r="HQ87" s="225">
        <v>277025407</v>
      </c>
      <c r="HR87" s="100">
        <v>8</v>
      </c>
      <c r="HS87" s="229">
        <v>3.32</v>
      </c>
      <c r="HT87" s="108">
        <f t="shared" si="677"/>
        <v>40382712.390670553</v>
      </c>
      <c r="HV87" s="98" t="s">
        <v>36</v>
      </c>
      <c r="HW87" s="225">
        <v>277861630</v>
      </c>
      <c r="HX87" s="100">
        <v>8</v>
      </c>
      <c r="HY87" s="229">
        <v>3.62</v>
      </c>
      <c r="HZ87" s="108">
        <f t="shared" si="678"/>
        <v>40504610.787172012</v>
      </c>
      <c r="IB87" s="98" t="s">
        <v>36</v>
      </c>
      <c r="IC87" s="225">
        <v>278959960</v>
      </c>
      <c r="ID87" s="100">
        <v>8</v>
      </c>
      <c r="IE87" s="229">
        <v>4.6100000000000003</v>
      </c>
      <c r="IF87" s="108">
        <f t="shared" si="679"/>
        <v>40664717.201166175</v>
      </c>
      <c r="IH87" s="98" t="s">
        <v>36</v>
      </c>
      <c r="II87" s="225">
        <v>279865341</v>
      </c>
      <c r="IJ87" s="100">
        <v>8</v>
      </c>
      <c r="IK87" s="229">
        <v>3.76</v>
      </c>
      <c r="IL87" s="108">
        <f t="shared" si="680"/>
        <v>40796696.93877551</v>
      </c>
      <c r="IN87" s="98" t="s">
        <v>36</v>
      </c>
      <c r="IO87" s="225">
        <v>280745776</v>
      </c>
      <c r="IP87" s="100">
        <v>8</v>
      </c>
      <c r="IQ87" s="229">
        <v>4.04</v>
      </c>
      <c r="IR87" s="108">
        <f t="shared" si="681"/>
        <v>40925040.233236149</v>
      </c>
      <c r="IT87" s="98" t="s">
        <v>36</v>
      </c>
      <c r="IU87" s="225">
        <v>281501868</v>
      </c>
      <c r="IV87" s="100">
        <v>8</v>
      </c>
      <c r="IW87" s="229">
        <v>3.1</v>
      </c>
      <c r="IX87" s="108">
        <f t="shared" si="682"/>
        <v>41035257.725947522</v>
      </c>
      <c r="IZ87" s="98" t="s">
        <v>36</v>
      </c>
      <c r="JA87" s="225">
        <v>282333974</v>
      </c>
      <c r="JB87" s="100">
        <v>8</v>
      </c>
      <c r="JC87" s="229">
        <v>3.55</v>
      </c>
      <c r="JD87" s="108">
        <f t="shared" si="691"/>
        <v>41156555.976676382</v>
      </c>
      <c r="JF87" s="98" t="s">
        <v>36</v>
      </c>
      <c r="JG87" s="225">
        <v>283237132</v>
      </c>
      <c r="JH87" s="100">
        <v>8</v>
      </c>
      <c r="JI87" s="229">
        <v>3.67</v>
      </c>
      <c r="JJ87" s="108">
        <f t="shared" si="683"/>
        <v>41288211.661807582</v>
      </c>
      <c r="JL87" s="98" t="s">
        <v>36</v>
      </c>
      <c r="JM87" s="225">
        <v>284314736</v>
      </c>
      <c r="JN87" s="100">
        <v>8</v>
      </c>
      <c r="JO87" s="229">
        <v>4.57</v>
      </c>
      <c r="JP87" s="108">
        <f t="shared" si="684"/>
        <v>41445296.793002911</v>
      </c>
      <c r="JR87" s="98" t="s">
        <v>36</v>
      </c>
      <c r="JS87" s="225">
        <v>285359325</v>
      </c>
      <c r="JT87" s="100">
        <v>8</v>
      </c>
      <c r="JU87" s="229">
        <v>4.2699999999999996</v>
      </c>
      <c r="JV87" s="108">
        <f t="shared" si="685"/>
        <v>41597569.241982505</v>
      </c>
      <c r="JX87" s="98" t="s">
        <v>36</v>
      </c>
      <c r="JY87" s="225">
        <v>286371066</v>
      </c>
      <c r="JZ87" s="100">
        <v>8</v>
      </c>
      <c r="KA87" s="229">
        <v>4.12</v>
      </c>
      <c r="KB87" s="108">
        <f t="shared" si="686"/>
        <v>41745053.35276968</v>
      </c>
      <c r="KD87" s="98" t="s">
        <v>36</v>
      </c>
      <c r="KE87" s="225">
        <v>286984100</v>
      </c>
      <c r="KF87" s="100">
        <v>8</v>
      </c>
      <c r="KG87" s="229">
        <v>2.7</v>
      </c>
      <c r="KH87" s="108">
        <f t="shared" si="687"/>
        <v>41834416.909620993</v>
      </c>
      <c r="KJ87" s="98" t="s">
        <v>36</v>
      </c>
      <c r="KK87" s="225">
        <v>288065180</v>
      </c>
      <c r="KL87" s="100">
        <v>8</v>
      </c>
      <c r="KM87" s="229">
        <v>4.0999999999999996</v>
      </c>
      <c r="KN87" s="108">
        <f t="shared" si="688"/>
        <v>41992008.746355683</v>
      </c>
      <c r="KP87" s="98" t="s">
        <v>36</v>
      </c>
      <c r="KQ87" s="225">
        <v>289212932</v>
      </c>
      <c r="KR87" s="100">
        <v>8</v>
      </c>
      <c r="KS87" s="229">
        <v>4.78</v>
      </c>
      <c r="KT87" s="108">
        <f t="shared" si="689"/>
        <v>42159319.533527695</v>
      </c>
      <c r="KV87" s="98" t="s">
        <v>36</v>
      </c>
      <c r="KW87" s="225">
        <v>290362277</v>
      </c>
      <c r="KX87" s="100">
        <v>8</v>
      </c>
      <c r="KY87" s="229">
        <v>4.51</v>
      </c>
      <c r="KZ87" s="108">
        <f t="shared" si="690"/>
        <v>42326862.536443144</v>
      </c>
      <c r="LB87" s="98" t="s">
        <v>36</v>
      </c>
      <c r="LC87" s="328">
        <v>291481543</v>
      </c>
      <c r="LD87" s="100">
        <v>8</v>
      </c>
      <c r="LE87" s="229">
        <v>4.49</v>
      </c>
      <c r="LF87" s="108">
        <f t="shared" si="692"/>
        <v>42490020.845481046</v>
      </c>
      <c r="LH87" s="98" t="s">
        <v>36</v>
      </c>
      <c r="LI87" s="328">
        <v>292353045</v>
      </c>
      <c r="LJ87" s="100">
        <v>8</v>
      </c>
      <c r="LK87" s="229">
        <v>4.49</v>
      </c>
      <c r="LL87" s="108">
        <f t="shared" si="697"/>
        <v>42617061.953352764</v>
      </c>
      <c r="LN87" s="98" t="s">
        <v>36</v>
      </c>
      <c r="LO87" s="328">
        <v>293234249</v>
      </c>
      <c r="LP87" s="100">
        <v>8</v>
      </c>
      <c r="LQ87" s="229">
        <v>3.24</v>
      </c>
      <c r="LR87" s="108">
        <f t="shared" si="698"/>
        <v>42745517.346938774</v>
      </c>
      <c r="LT87" s="98" t="s">
        <v>36</v>
      </c>
      <c r="LU87" s="328">
        <v>294030171</v>
      </c>
      <c r="LV87" s="100">
        <v>8</v>
      </c>
      <c r="LW87" s="229">
        <v>3.26</v>
      </c>
      <c r="LX87" s="108">
        <f t="shared" si="693"/>
        <v>42861540.96209912</v>
      </c>
      <c r="LZ87" s="98" t="s">
        <v>36</v>
      </c>
      <c r="MA87" s="328">
        <v>295211040</v>
      </c>
      <c r="MB87" s="100">
        <v>8</v>
      </c>
      <c r="MC87" s="229">
        <v>4.7</v>
      </c>
      <c r="MD87" s="108">
        <f t="shared" si="694"/>
        <v>43033679.300291546</v>
      </c>
      <c r="MF87" s="98" t="s">
        <v>36</v>
      </c>
      <c r="MG87" s="328">
        <v>295462777</v>
      </c>
      <c r="MH87" s="100">
        <v>8</v>
      </c>
      <c r="MI87" s="229">
        <v>1.02</v>
      </c>
      <c r="MJ87" s="108">
        <f t="shared" si="699"/>
        <v>43070375.655976675</v>
      </c>
      <c r="ML87" s="98" t="s">
        <v>36</v>
      </c>
      <c r="MM87" s="328">
        <v>296465319</v>
      </c>
      <c r="MN87" s="100">
        <v>8</v>
      </c>
      <c r="MO87" s="229">
        <v>3.95</v>
      </c>
      <c r="MP87" s="108">
        <f>MM87/MN4</f>
        <v>43216518.804664724</v>
      </c>
      <c r="MR87" s="98" t="s">
        <v>36</v>
      </c>
      <c r="MS87" s="328">
        <v>297613433</v>
      </c>
      <c r="MT87" s="100">
        <v>8</v>
      </c>
      <c r="MU87" s="229">
        <v>4.5199999999999996</v>
      </c>
      <c r="MV87" s="108">
        <f>MS87/MT4</f>
        <v>43383882.361516036</v>
      </c>
      <c r="MX87" s="98" t="s">
        <v>36</v>
      </c>
      <c r="MY87" s="105">
        <v>298605032</v>
      </c>
      <c r="MZ87" s="100">
        <v>8</v>
      </c>
      <c r="NA87" s="229">
        <v>4</v>
      </c>
      <c r="NB87" s="108">
        <f>MY87/MZ4</f>
        <v>43528430.320699707</v>
      </c>
      <c r="ND87" s="98" t="s">
        <v>36</v>
      </c>
      <c r="NE87" s="105">
        <v>299538772</v>
      </c>
      <c r="NF87" s="100">
        <v>8</v>
      </c>
      <c r="NG87" s="229">
        <v>3.76</v>
      </c>
      <c r="NH87" s="108">
        <f>NE87/NF4</f>
        <v>43664544.02332361</v>
      </c>
      <c r="NJ87" s="98" t="s">
        <v>36</v>
      </c>
      <c r="NK87" s="105">
        <v>300339673</v>
      </c>
      <c r="NL87" s="100">
        <v>8</v>
      </c>
      <c r="NM87" s="229">
        <v>3.21</v>
      </c>
      <c r="NN87" s="108">
        <f>NK87/NL4</f>
        <v>43781293.440233231</v>
      </c>
      <c r="NP87" s="98" t="s">
        <v>36</v>
      </c>
      <c r="NQ87" s="105">
        <v>300932680</v>
      </c>
      <c r="NR87" s="100">
        <v>8</v>
      </c>
      <c r="NS87" s="229">
        <v>2.29</v>
      </c>
      <c r="NT87" s="108">
        <f>NQ87/NR4</f>
        <v>43867737.609329447</v>
      </c>
      <c r="NV87" s="98" t="s">
        <v>36</v>
      </c>
      <c r="NW87" s="105">
        <v>301593660</v>
      </c>
      <c r="NX87" s="100">
        <v>8</v>
      </c>
      <c r="NY87" s="229">
        <v>2.5499999999999998</v>
      </c>
      <c r="NZ87" s="108">
        <f>NW87/NX4</f>
        <v>43964090.379008748</v>
      </c>
      <c r="OB87" s="98" t="s">
        <v>36</v>
      </c>
      <c r="OC87" s="105">
        <v>302372697</v>
      </c>
      <c r="OD87" s="100">
        <v>8</v>
      </c>
      <c r="OE87" s="229">
        <v>3.19</v>
      </c>
      <c r="OF87" s="108">
        <f>OC87/OD4</f>
        <v>44077652.623906702</v>
      </c>
      <c r="OH87" s="98" t="s">
        <v>36</v>
      </c>
      <c r="OI87" s="105">
        <v>303281389</v>
      </c>
      <c r="OJ87" s="100">
        <v>8</v>
      </c>
      <c r="OK87" s="229">
        <v>3.81</v>
      </c>
      <c r="OL87" s="108">
        <f>OI87/OJ4</f>
        <v>44210115.014577255</v>
      </c>
      <c r="ON87" s="98" t="s">
        <v>36</v>
      </c>
      <c r="OO87" s="105">
        <v>303962729</v>
      </c>
      <c r="OP87" s="100">
        <v>8</v>
      </c>
      <c r="OQ87" s="229">
        <v>2.7</v>
      </c>
      <c r="OR87" s="108">
        <f>OO87/OP4</f>
        <v>44309435.714285709</v>
      </c>
      <c r="OT87" s="98" t="s">
        <v>36</v>
      </c>
      <c r="OU87" s="105">
        <v>305737805</v>
      </c>
      <c r="OV87" s="100">
        <v>8</v>
      </c>
      <c r="OW87" s="229">
        <v>6.92</v>
      </c>
      <c r="OX87" s="108">
        <f>OU87/OV4</f>
        <v>44568193.148688048</v>
      </c>
      <c r="OZ87" s="98" t="s">
        <v>36</v>
      </c>
      <c r="PA87" s="105">
        <v>306285922</v>
      </c>
      <c r="PB87" s="100">
        <v>8</v>
      </c>
      <c r="PC87" s="229">
        <v>2.15</v>
      </c>
      <c r="PD87" s="108">
        <f>PA87/PB4</f>
        <v>44648093.586005829</v>
      </c>
      <c r="PF87" s="98" t="s">
        <v>36</v>
      </c>
      <c r="PG87" s="105">
        <v>307298280</v>
      </c>
      <c r="PH87" s="100">
        <v>8</v>
      </c>
      <c r="PI87" s="229">
        <v>3.88</v>
      </c>
      <c r="PJ87" s="108">
        <f>PG87/PH4</f>
        <v>44795667.638483964</v>
      </c>
      <c r="PL87" s="98" t="s">
        <v>36</v>
      </c>
      <c r="PM87" s="105">
        <v>307757612</v>
      </c>
      <c r="PN87" s="100">
        <v>8</v>
      </c>
      <c r="PO87" s="229">
        <v>1.71</v>
      </c>
      <c r="PP87" s="108">
        <f>PM87/PN4</f>
        <v>44862625.655976675</v>
      </c>
      <c r="PR87" s="98" t="s">
        <v>36</v>
      </c>
      <c r="PS87" s="105">
        <v>308134987</v>
      </c>
      <c r="PT87" s="100">
        <v>8</v>
      </c>
      <c r="PU87" s="229">
        <v>1.47</v>
      </c>
      <c r="PV87" s="108">
        <f>PS87/PT4</f>
        <v>44917636.588921279</v>
      </c>
      <c r="PX87" s="98" t="s">
        <v>36</v>
      </c>
      <c r="PY87" s="105">
        <v>308680465</v>
      </c>
      <c r="PZ87" s="100">
        <v>8</v>
      </c>
      <c r="QA87" s="229">
        <v>2.0499999999999998</v>
      </c>
      <c r="QB87" s="108">
        <f>PY87/PZ4</f>
        <v>44997152.332361512</v>
      </c>
      <c r="QD87" s="98" t="s">
        <v>36</v>
      </c>
      <c r="QE87" s="105">
        <v>309275935</v>
      </c>
      <c r="QF87" s="100">
        <v>8</v>
      </c>
      <c r="QG87" s="229">
        <v>2.31</v>
      </c>
      <c r="QH87" s="108">
        <f>QE87/QF4</f>
        <v>45083955.539358601</v>
      </c>
      <c r="QJ87" s="98" t="s">
        <v>36</v>
      </c>
      <c r="QK87" s="105">
        <v>309958277</v>
      </c>
      <c r="QL87" s="100">
        <v>8</v>
      </c>
      <c r="QM87" s="229">
        <v>2.58</v>
      </c>
      <c r="QN87" s="108">
        <f>QK87/QL4</f>
        <v>45183422.303206995</v>
      </c>
      <c r="QP87" s="98" t="s">
        <v>36</v>
      </c>
      <c r="QQ87" s="105">
        <v>310469969</v>
      </c>
      <c r="QR87" s="100">
        <v>8</v>
      </c>
      <c r="QS87" s="229">
        <v>1.91</v>
      </c>
      <c r="QT87" s="108">
        <f>QQ87/QR4</f>
        <v>45258012.973760933</v>
      </c>
      <c r="QV87" s="98" t="s">
        <v>36</v>
      </c>
      <c r="QW87" s="105">
        <v>310982860</v>
      </c>
      <c r="QX87" s="100">
        <v>8</v>
      </c>
      <c r="QY87" s="229">
        <v>1.79</v>
      </c>
      <c r="QZ87" s="108">
        <f>QW87/QX4</f>
        <v>45332778.425655976</v>
      </c>
      <c r="RB87" s="98" t="s">
        <v>36</v>
      </c>
      <c r="RC87" s="105">
        <v>311431314</v>
      </c>
      <c r="RD87" s="100">
        <v>8</v>
      </c>
      <c r="RE87" s="229">
        <v>1.65</v>
      </c>
      <c r="RF87" s="108">
        <f>RC87/RD4</f>
        <v>45398150.728862971</v>
      </c>
      <c r="RH87" s="98" t="s">
        <v>36</v>
      </c>
      <c r="RI87" s="105">
        <v>311868169</v>
      </c>
      <c r="RJ87" s="100">
        <v>8</v>
      </c>
      <c r="RK87" s="229">
        <v>1.68</v>
      </c>
      <c r="RL87" s="108">
        <f>RI87/RJ4</f>
        <v>45461832.215743437</v>
      </c>
      <c r="RN87" s="98" t="s">
        <v>36</v>
      </c>
      <c r="RO87" s="105">
        <v>312407210</v>
      </c>
      <c r="RP87" s="100">
        <v>7</v>
      </c>
      <c r="RQ87" s="229">
        <v>2</v>
      </c>
      <c r="RR87" s="108">
        <f>RO87/RP4</f>
        <v>45540409.620991252</v>
      </c>
      <c r="RT87" s="98" t="s">
        <v>36</v>
      </c>
      <c r="RU87" s="105">
        <v>312308890</v>
      </c>
      <c r="RV87" s="100">
        <v>7</v>
      </c>
      <c r="RW87" s="229">
        <v>-0.38</v>
      </c>
      <c r="RX87" s="108">
        <f>RU87/RV4</f>
        <v>45526077.259475216</v>
      </c>
      <c r="RZ87" s="98" t="s">
        <v>36</v>
      </c>
      <c r="SA87" s="105">
        <v>312934343</v>
      </c>
      <c r="SB87" s="100">
        <v>7</v>
      </c>
      <c r="SC87" s="229">
        <v>2.34</v>
      </c>
      <c r="SD87" s="108">
        <f>SA87/SB4</f>
        <v>45617251.166180752</v>
      </c>
      <c r="SF87" s="98" t="s">
        <v>36</v>
      </c>
      <c r="SG87" s="105">
        <v>312721164</v>
      </c>
      <c r="SH87" s="100">
        <v>7</v>
      </c>
      <c r="SI87" s="229">
        <v>-0.9</v>
      </c>
      <c r="SJ87" s="108">
        <f>SG87/SH4</f>
        <v>45586175.510204077</v>
      </c>
      <c r="SL87" s="98" t="s">
        <v>36</v>
      </c>
      <c r="SM87" s="105">
        <v>313157718</v>
      </c>
      <c r="SN87" s="100">
        <v>7</v>
      </c>
      <c r="SO87" s="229">
        <v>1.68</v>
      </c>
      <c r="SP87" s="108">
        <f>SM87/SN4</f>
        <v>45649813.119533524</v>
      </c>
      <c r="SR87" s="98" t="s">
        <v>36</v>
      </c>
      <c r="SS87" s="105">
        <v>313591994</v>
      </c>
      <c r="ST87" s="100">
        <v>7</v>
      </c>
      <c r="SU87" s="229">
        <v>1.51</v>
      </c>
      <c r="SV87" s="108">
        <f>SS87/ST4</f>
        <v>45713118.658892125</v>
      </c>
      <c r="SX87" s="98" t="s">
        <v>36</v>
      </c>
      <c r="SY87" s="105">
        <v>313864414</v>
      </c>
      <c r="SZ87" s="100">
        <v>7</v>
      </c>
      <c r="TA87" s="229">
        <v>1.1200000000000001</v>
      </c>
      <c r="TB87" s="108">
        <f>SY87/SZ4</f>
        <v>45752830.029154517</v>
      </c>
      <c r="TD87" s="98" t="s">
        <v>36</v>
      </c>
      <c r="TE87" s="105">
        <v>314044023.82999998</v>
      </c>
      <c r="TF87" s="100">
        <v>7</v>
      </c>
      <c r="TG87" s="229">
        <v>0.61</v>
      </c>
      <c r="TH87" s="108">
        <f>TE87/TF4</f>
        <v>45779012.220116615</v>
      </c>
      <c r="TJ87" s="98" t="s">
        <v>36</v>
      </c>
      <c r="TK87" s="105">
        <v>314193419.41000003</v>
      </c>
      <c r="TL87" s="100">
        <v>7</v>
      </c>
      <c r="TM87" s="229">
        <v>0.48</v>
      </c>
      <c r="TN87" s="108">
        <f>TK87/TL4</f>
        <v>45800790.001457728</v>
      </c>
      <c r="TP87" s="98" t="s">
        <v>36</v>
      </c>
      <c r="TQ87" s="105">
        <v>315232703.01999998</v>
      </c>
      <c r="TR87" s="100">
        <v>7</v>
      </c>
      <c r="TS87" s="229">
        <v>4.16</v>
      </c>
      <c r="TT87" s="108">
        <f>TQ87/TR4</f>
        <v>45952289.069970839</v>
      </c>
      <c r="TV87" s="98" t="s">
        <v>36</v>
      </c>
      <c r="TW87" s="105">
        <v>315866147.45999998</v>
      </c>
      <c r="TX87" s="100">
        <v>7</v>
      </c>
      <c r="TY87" s="229">
        <v>2.31</v>
      </c>
      <c r="TZ87" s="108">
        <f>TW87/TX4</f>
        <v>46044627.909620985</v>
      </c>
      <c r="UB87" s="98" t="s">
        <v>36</v>
      </c>
      <c r="UC87" s="105">
        <v>316851639.13999999</v>
      </c>
      <c r="UD87" s="100">
        <v>7</v>
      </c>
      <c r="UE87" s="229">
        <v>3.74</v>
      </c>
      <c r="UF87" s="108">
        <f>UC87/UD4</f>
        <v>46188285.588921279</v>
      </c>
    </row>
    <row r="88" spans="1:552" x14ac:dyDescent="0.25">
      <c r="A88" s="76" t="s">
        <v>254</v>
      </c>
      <c r="B88" s="77" t="s">
        <v>15</v>
      </c>
      <c r="C88" s="258" t="s">
        <v>133</v>
      </c>
      <c r="D88" s="289"/>
      <c r="E88" s="94"/>
      <c r="F88" s="94"/>
      <c r="G88" s="91"/>
      <c r="H88" s="319">
        <f t="shared" si="636"/>
        <v>0</v>
      </c>
      <c r="I88" s="125"/>
      <c r="J88" s="94"/>
      <c r="K88" s="94"/>
      <c r="M88" s="218">
        <f t="shared" si="637"/>
        <v>0</v>
      </c>
      <c r="N88" s="89"/>
      <c r="O88" s="320"/>
      <c r="P88" s="94"/>
      <c r="Q88" s="320">
        <f t="shared" si="638"/>
        <v>0</v>
      </c>
      <c r="R88" s="321"/>
      <c r="S88" s="89"/>
      <c r="T88" s="88"/>
      <c r="U88" s="94"/>
      <c r="V88" s="97">
        <f t="shared" si="639"/>
        <v>0</v>
      </c>
      <c r="W88" s="321"/>
      <c r="X88" s="289"/>
      <c r="Y88" s="88"/>
      <c r="Z88" s="94"/>
      <c r="AA88" s="93">
        <f t="shared" si="640"/>
        <v>0</v>
      </c>
      <c r="AB88" s="321"/>
      <c r="AC88" s="89"/>
      <c r="AD88" s="88"/>
      <c r="AE88" s="88"/>
      <c r="AF88" s="93">
        <f t="shared" si="641"/>
        <v>0</v>
      </c>
      <c r="AG88" s="321"/>
      <c r="AH88" s="133"/>
      <c r="AI88" s="88"/>
      <c r="AJ88" s="94"/>
      <c r="AK88" s="220">
        <f t="shared" si="642"/>
        <v>0</v>
      </c>
      <c r="AL88" s="321"/>
      <c r="AM88" s="89"/>
      <c r="AN88" s="88"/>
      <c r="AO88" s="94"/>
      <c r="AP88" s="264"/>
      <c r="AQ88" s="93">
        <f t="shared" si="643"/>
        <v>0</v>
      </c>
      <c r="AR88" s="88"/>
      <c r="AS88" s="89"/>
      <c r="AT88" s="88"/>
      <c r="AU88" s="94"/>
      <c r="AV88" s="221"/>
      <c r="AW88" s="97">
        <f t="shared" si="644"/>
        <v>0</v>
      </c>
      <c r="AX88" s="89"/>
      <c r="AY88" s="88"/>
      <c r="AZ88" s="94"/>
      <c r="BA88" s="94"/>
      <c r="BB88" s="220">
        <f t="shared" si="645"/>
        <v>0</v>
      </c>
      <c r="BC88" s="326"/>
      <c r="BD88" s="88"/>
      <c r="BE88" s="327"/>
      <c r="BF88" s="113"/>
      <c r="BG88" s="97">
        <f t="shared" si="646"/>
        <v>0</v>
      </c>
      <c r="BH88" s="98"/>
      <c r="BI88" s="99"/>
      <c r="BJ88" s="100"/>
      <c r="BK88" s="100"/>
      <c r="BL88" s="223">
        <f t="shared" si="647"/>
        <v>0</v>
      </c>
      <c r="BM88" s="224"/>
      <c r="BN88" s="99"/>
      <c r="BO88" s="100"/>
      <c r="BP88" s="106"/>
      <c r="BQ88" s="104">
        <f t="shared" si="648"/>
        <v>0</v>
      </c>
      <c r="BR88" s="98"/>
      <c r="BS88" s="99"/>
      <c r="BT88" s="100"/>
      <c r="BU88" s="106"/>
      <c r="BV88" s="104">
        <f t="shared" si="649"/>
        <v>0</v>
      </c>
      <c r="BW88" s="98"/>
      <c r="BX88" s="99"/>
      <c r="BY88" s="100"/>
      <c r="BZ88" s="100"/>
      <c r="CA88" s="104">
        <f t="shared" si="650"/>
        <v>0</v>
      </c>
      <c r="CB88" s="98"/>
      <c r="CC88" s="99"/>
      <c r="CD88" s="100"/>
      <c r="CE88" s="100"/>
      <c r="CF88" s="104">
        <f t="shared" si="651"/>
        <v>0</v>
      </c>
      <c r="CG88" s="98"/>
      <c r="CH88" s="99"/>
      <c r="CI88" s="99"/>
      <c r="CJ88" s="106"/>
      <c r="CK88" s="105">
        <f t="shared" si="652"/>
        <v>0</v>
      </c>
      <c r="CL88" s="98"/>
      <c r="CM88" s="105"/>
      <c r="CN88" s="105"/>
      <c r="CO88" s="106"/>
      <c r="CP88" s="104">
        <f t="shared" si="653"/>
        <v>0</v>
      </c>
      <c r="CQ88" s="98"/>
      <c r="CR88" s="99"/>
      <c r="CS88" s="100"/>
      <c r="CT88" s="100"/>
      <c r="CU88" s="104">
        <f t="shared" si="654"/>
        <v>0</v>
      </c>
      <c r="CV88" s="1" t="s">
        <v>34</v>
      </c>
      <c r="CW88" s="107">
        <v>220288208.80000001</v>
      </c>
      <c r="CX88" s="1">
        <v>2</v>
      </c>
      <c r="CZ88" s="104">
        <f t="shared" si="655"/>
        <v>32111983.790087465</v>
      </c>
      <c r="DA88" s="105"/>
      <c r="DB88" s="1" t="s">
        <v>34</v>
      </c>
      <c r="DC88" s="107">
        <v>220873836</v>
      </c>
      <c r="DD88" s="1">
        <v>2</v>
      </c>
      <c r="DE88" s="1">
        <v>3.09</v>
      </c>
      <c r="DF88" s="104">
        <f t="shared" si="656"/>
        <v>32197352.186588921</v>
      </c>
      <c r="DG88" s="1" t="s">
        <v>34</v>
      </c>
      <c r="DH88" s="8">
        <v>221594684</v>
      </c>
      <c r="DI88" s="1">
        <v>2</v>
      </c>
      <c r="DJ88" s="1">
        <v>4.08</v>
      </c>
      <c r="DK88" s="104">
        <f t="shared" si="657"/>
        <v>32302432.069970842</v>
      </c>
      <c r="DL88" s="1" t="s">
        <v>34</v>
      </c>
      <c r="DM88" s="8">
        <v>222148634</v>
      </c>
      <c r="DN88" s="1">
        <v>2</v>
      </c>
      <c r="DO88" s="228">
        <v>2.91</v>
      </c>
      <c r="DP88" s="104">
        <f t="shared" si="658"/>
        <v>32383182.798833817</v>
      </c>
      <c r="DQ88" s="1" t="s">
        <v>33</v>
      </c>
      <c r="DR88" s="8">
        <v>222993331</v>
      </c>
      <c r="DS88" s="1">
        <v>2</v>
      </c>
      <c r="DT88" s="228">
        <v>4.5599999999999996</v>
      </c>
      <c r="DU88" s="104">
        <f t="shared" si="659"/>
        <v>32506316.472303204</v>
      </c>
      <c r="DV88" s="1" t="s">
        <v>33</v>
      </c>
      <c r="DW88" s="8">
        <v>223495940</v>
      </c>
      <c r="DX88" s="1">
        <v>2</v>
      </c>
      <c r="DY88" s="228">
        <v>2.63</v>
      </c>
      <c r="DZ88" s="104">
        <f t="shared" si="660"/>
        <v>32579583.090379007</v>
      </c>
      <c r="EA88" s="1" t="s">
        <v>33</v>
      </c>
      <c r="EB88" s="8">
        <v>224068641</v>
      </c>
      <c r="EC88" s="1">
        <v>2</v>
      </c>
      <c r="ED88" s="228">
        <v>3.08</v>
      </c>
      <c r="EE88" s="104">
        <f t="shared" si="661"/>
        <v>32663067.201166179</v>
      </c>
      <c r="EF88" s="1" t="s">
        <v>33</v>
      </c>
      <c r="EG88" s="8">
        <v>224426549</v>
      </c>
      <c r="EH88" s="1">
        <v>2</v>
      </c>
      <c r="EI88" s="228">
        <v>1.84</v>
      </c>
      <c r="EJ88" s="104">
        <f t="shared" si="662"/>
        <v>32715240.379008744</v>
      </c>
      <c r="EK88" s="1" t="s">
        <v>33</v>
      </c>
      <c r="EL88" s="8">
        <v>225037518</v>
      </c>
      <c r="EM88" s="1">
        <v>2</v>
      </c>
      <c r="EN88" s="228">
        <v>3.19</v>
      </c>
      <c r="EO88" s="104">
        <f t="shared" si="663"/>
        <v>32804302.915451892</v>
      </c>
      <c r="EP88" s="1" t="s">
        <v>35</v>
      </c>
      <c r="EQ88" s="8">
        <v>225484099</v>
      </c>
      <c r="ER88" s="1">
        <v>2</v>
      </c>
      <c r="ES88" s="228">
        <v>2.38</v>
      </c>
      <c r="ET88" s="104">
        <f t="shared" si="664"/>
        <v>32869402.186588921</v>
      </c>
      <c r="EV88" s="98" t="s">
        <v>35</v>
      </c>
      <c r="EW88" s="225">
        <v>226082286</v>
      </c>
      <c r="EX88" s="100">
        <v>2</v>
      </c>
      <c r="EY88" s="229">
        <v>3.11</v>
      </c>
      <c r="EZ88" s="104">
        <f t="shared" si="665"/>
        <v>32956601.457725946</v>
      </c>
      <c r="FB88" s="98" t="s">
        <v>35</v>
      </c>
      <c r="FC88" s="225">
        <v>226476181</v>
      </c>
      <c r="FD88" s="100">
        <v>2</v>
      </c>
      <c r="FE88" s="229">
        <v>2.09</v>
      </c>
      <c r="FF88" s="104">
        <f t="shared" si="666"/>
        <v>33014020.553935859</v>
      </c>
      <c r="FH88" s="98" t="s">
        <v>35</v>
      </c>
      <c r="FI88" s="225">
        <v>226950536</v>
      </c>
      <c r="FJ88" s="100">
        <v>2</v>
      </c>
      <c r="FK88" s="229">
        <v>2.09</v>
      </c>
      <c r="FL88" s="104">
        <f t="shared" si="667"/>
        <v>33083168.513119534</v>
      </c>
      <c r="FN88" s="98" t="s">
        <v>35</v>
      </c>
      <c r="FO88" s="225">
        <v>227474126</v>
      </c>
      <c r="FP88" s="100">
        <v>2</v>
      </c>
      <c r="FQ88" s="329">
        <v>2.68</v>
      </c>
      <c r="FR88" s="104">
        <f t="shared" si="668"/>
        <v>33159493.586005829</v>
      </c>
      <c r="FT88" s="98" t="s">
        <v>35</v>
      </c>
      <c r="FU88" s="225">
        <v>227962841</v>
      </c>
      <c r="FV88" s="100">
        <v>2</v>
      </c>
      <c r="FW88" s="329">
        <v>2.82</v>
      </c>
      <c r="FX88" s="104">
        <f t="shared" si="669"/>
        <v>33230734.839650143</v>
      </c>
      <c r="FZ88" s="98" t="s">
        <v>35</v>
      </c>
      <c r="GA88" s="225">
        <v>228573681</v>
      </c>
      <c r="GB88" s="100">
        <v>2</v>
      </c>
      <c r="GC88" s="329">
        <v>3.13</v>
      </c>
      <c r="GD88" s="104">
        <f t="shared" si="670"/>
        <v>33319778.571428571</v>
      </c>
      <c r="GF88" s="98" t="s">
        <v>35</v>
      </c>
      <c r="GG88" s="225">
        <v>228836556</v>
      </c>
      <c r="GH88" s="100">
        <v>2</v>
      </c>
      <c r="GI88" s="329">
        <v>1.38</v>
      </c>
      <c r="GJ88" s="104">
        <f t="shared" si="671"/>
        <v>33358098.54227405</v>
      </c>
      <c r="GL88" s="98" t="s">
        <v>33</v>
      </c>
      <c r="GM88" s="225">
        <v>229280500</v>
      </c>
      <c r="GN88" s="100">
        <v>2</v>
      </c>
      <c r="GO88" s="329">
        <v>2.25</v>
      </c>
      <c r="GP88" s="104">
        <f t="shared" si="672"/>
        <v>33422813.411078714</v>
      </c>
      <c r="GR88" s="98" t="s">
        <v>33</v>
      </c>
      <c r="GS88" s="225">
        <v>230242810</v>
      </c>
      <c r="GT88" s="100">
        <v>2</v>
      </c>
      <c r="GU88" s="329">
        <v>5.04</v>
      </c>
      <c r="GV88" s="104">
        <f t="shared" si="673"/>
        <v>33563091.83673469</v>
      </c>
      <c r="GX88" s="98" t="s">
        <v>33</v>
      </c>
      <c r="GY88" s="225">
        <v>230807276</v>
      </c>
      <c r="GZ88" s="100">
        <v>2</v>
      </c>
      <c r="HA88" s="329">
        <v>2.86</v>
      </c>
      <c r="HB88" s="108">
        <f t="shared" si="674"/>
        <v>33645375.510204077</v>
      </c>
      <c r="HD88" s="98" t="s">
        <v>33</v>
      </c>
      <c r="HE88" s="225">
        <v>231290693.86000001</v>
      </c>
      <c r="HF88" s="100">
        <v>2</v>
      </c>
      <c r="HG88" s="329">
        <v>2.44</v>
      </c>
      <c r="HH88" s="108">
        <f t="shared" si="675"/>
        <v>33715844.586005829</v>
      </c>
      <c r="HJ88" s="98" t="s">
        <v>33</v>
      </c>
      <c r="HK88" s="225">
        <v>231738285</v>
      </c>
      <c r="HL88" s="100">
        <v>2</v>
      </c>
      <c r="HM88" s="329">
        <v>2.3199999999999998</v>
      </c>
      <c r="HN88" s="108">
        <f t="shared" si="676"/>
        <v>33781091.107871719</v>
      </c>
      <c r="HP88" s="98" t="s">
        <v>33</v>
      </c>
      <c r="HQ88" s="225">
        <v>232183721</v>
      </c>
      <c r="HR88" s="100">
        <v>2</v>
      </c>
      <c r="HS88" s="329">
        <v>2.2200000000000002</v>
      </c>
      <c r="HT88" s="108">
        <f t="shared" si="677"/>
        <v>33846023.469387755</v>
      </c>
      <c r="HV88" s="98" t="s">
        <v>33</v>
      </c>
      <c r="HW88" s="225">
        <v>232670021</v>
      </c>
      <c r="HX88" s="100">
        <v>2</v>
      </c>
      <c r="HY88" s="329">
        <v>2.5099999999999998</v>
      </c>
      <c r="HZ88" s="108">
        <f t="shared" si="678"/>
        <v>33916912.682215743</v>
      </c>
      <c r="IB88" s="98" t="s">
        <v>33</v>
      </c>
      <c r="IC88" s="225">
        <v>233136090</v>
      </c>
      <c r="ID88" s="100">
        <v>2</v>
      </c>
      <c r="IE88" s="329">
        <v>2.2999999999999998</v>
      </c>
      <c r="IF88" s="108">
        <f t="shared" si="679"/>
        <v>33984852.7696793</v>
      </c>
      <c r="IH88" s="98" t="s">
        <v>33</v>
      </c>
      <c r="II88" s="225">
        <v>234215792</v>
      </c>
      <c r="IJ88" s="100">
        <v>2</v>
      </c>
      <c r="IK88" s="329">
        <v>5.44</v>
      </c>
      <c r="IL88" s="108">
        <f t="shared" si="680"/>
        <v>34142243.731778421</v>
      </c>
      <c r="IN88" s="98" t="s">
        <v>33</v>
      </c>
      <c r="IO88" s="225">
        <v>235137727</v>
      </c>
      <c r="IP88" s="100">
        <v>2</v>
      </c>
      <c r="IQ88" s="329">
        <v>5.38</v>
      </c>
      <c r="IR88" s="108">
        <f t="shared" si="681"/>
        <v>34276636.588921279</v>
      </c>
      <c r="IT88" s="98" t="s">
        <v>33</v>
      </c>
      <c r="IU88" s="225">
        <v>235521945</v>
      </c>
      <c r="IV88" s="100">
        <v>2</v>
      </c>
      <c r="IW88" s="329">
        <v>1.86</v>
      </c>
      <c r="IX88" s="108">
        <f t="shared" si="682"/>
        <v>34332645.043731779</v>
      </c>
      <c r="IZ88" s="98" t="s">
        <v>33</v>
      </c>
      <c r="JA88" s="225">
        <v>235568765</v>
      </c>
      <c r="JB88" s="100">
        <v>2</v>
      </c>
      <c r="JC88" s="329">
        <v>0.24</v>
      </c>
      <c r="JD88" s="108">
        <f t="shared" si="691"/>
        <v>34339470.116618074</v>
      </c>
      <c r="JF88" s="98" t="s">
        <v>33</v>
      </c>
      <c r="JG88" s="225">
        <v>236057370</v>
      </c>
      <c r="JH88" s="100">
        <v>2</v>
      </c>
      <c r="JI88" s="329">
        <v>2.4300000000000002</v>
      </c>
      <c r="JJ88" s="108">
        <f t="shared" si="683"/>
        <v>34410695.335276969</v>
      </c>
      <c r="JL88" s="98" t="s">
        <v>33</v>
      </c>
      <c r="JM88" s="225">
        <v>237413595</v>
      </c>
      <c r="JN88" s="100">
        <v>2</v>
      </c>
      <c r="JO88" s="329">
        <v>6.89</v>
      </c>
      <c r="JP88" s="108">
        <f t="shared" si="684"/>
        <v>34608395.77259475</v>
      </c>
      <c r="JR88" s="98" t="s">
        <v>33</v>
      </c>
      <c r="JS88" s="225">
        <v>238046697</v>
      </c>
      <c r="JT88" s="100">
        <v>2</v>
      </c>
      <c r="JU88" s="329">
        <v>3.08</v>
      </c>
      <c r="JV88" s="108">
        <f t="shared" si="685"/>
        <v>34700684.693877548</v>
      </c>
      <c r="JX88" s="98" t="s">
        <v>34</v>
      </c>
      <c r="JY88" s="225">
        <v>238552966</v>
      </c>
      <c r="JZ88" s="100">
        <v>2</v>
      </c>
      <c r="KA88" s="329">
        <v>2.44</v>
      </c>
      <c r="KB88" s="108">
        <f t="shared" si="686"/>
        <v>34774484.839650147</v>
      </c>
      <c r="KD88" s="98" t="s">
        <v>34</v>
      </c>
      <c r="KE88" s="225">
        <v>239284517</v>
      </c>
      <c r="KF88" s="100">
        <v>2</v>
      </c>
      <c r="KG88" s="329">
        <v>3.79</v>
      </c>
      <c r="KH88" s="108">
        <f t="shared" si="687"/>
        <v>34881124.927113704</v>
      </c>
      <c r="KJ88" s="98" t="s">
        <v>34</v>
      </c>
      <c r="KK88" s="225">
        <v>239888153</v>
      </c>
      <c r="KL88" s="100">
        <v>2</v>
      </c>
      <c r="KM88" s="329">
        <v>5.61</v>
      </c>
      <c r="KN88" s="108">
        <f t="shared" si="688"/>
        <v>34969118.513119534</v>
      </c>
      <c r="KP88" s="98" t="s">
        <v>34</v>
      </c>
      <c r="KQ88" s="225">
        <v>240788659</v>
      </c>
      <c r="KR88" s="100">
        <v>2</v>
      </c>
      <c r="KS88" s="329">
        <v>4.5</v>
      </c>
      <c r="KT88" s="108">
        <f t="shared" si="689"/>
        <v>35100387.609329447</v>
      </c>
      <c r="KV88" s="98" t="s">
        <v>34</v>
      </c>
      <c r="KW88" s="225">
        <v>241605703</v>
      </c>
      <c r="KX88" s="100">
        <v>2</v>
      </c>
      <c r="KY88" s="329">
        <v>3.97</v>
      </c>
      <c r="KZ88" s="108">
        <f t="shared" si="690"/>
        <v>35219490.233236149</v>
      </c>
      <c r="LB88" s="98" t="s">
        <v>34</v>
      </c>
      <c r="LC88" s="328">
        <v>242340667</v>
      </c>
      <c r="LD88" s="100">
        <v>2</v>
      </c>
      <c r="LE88" s="329">
        <v>3.59</v>
      </c>
      <c r="LF88" s="108">
        <f t="shared" si="692"/>
        <v>35326627.842565596</v>
      </c>
      <c r="LH88" s="98" t="s">
        <v>34</v>
      </c>
      <c r="LI88" s="328">
        <v>242936205</v>
      </c>
      <c r="LJ88" s="100">
        <v>2</v>
      </c>
      <c r="LK88" s="329">
        <v>3.19</v>
      </c>
      <c r="LL88" s="108">
        <f t="shared" si="697"/>
        <v>35413440.96209912</v>
      </c>
      <c r="LN88" s="98" t="s">
        <v>34</v>
      </c>
      <c r="LO88" s="328">
        <v>243434777</v>
      </c>
      <c r="LP88" s="100">
        <v>2</v>
      </c>
      <c r="LQ88" s="329">
        <v>2.13</v>
      </c>
      <c r="LR88" s="108">
        <f t="shared" si="698"/>
        <v>35486119.096209913</v>
      </c>
      <c r="LT88" s="98" t="s">
        <v>34</v>
      </c>
      <c r="LU88" s="328">
        <v>244166477</v>
      </c>
      <c r="LV88" s="100">
        <v>2</v>
      </c>
      <c r="LW88" s="229">
        <v>3.61</v>
      </c>
      <c r="LX88" s="108">
        <f t="shared" si="693"/>
        <v>35592780.903790087</v>
      </c>
      <c r="LZ88" s="98" t="s">
        <v>34</v>
      </c>
      <c r="MA88" s="328">
        <v>244882372</v>
      </c>
      <c r="MB88" s="100">
        <v>2</v>
      </c>
      <c r="MC88" s="229">
        <v>3.43</v>
      </c>
      <c r="MD88" s="108">
        <f t="shared" si="694"/>
        <v>35697138.775510199</v>
      </c>
      <c r="MF88" s="98" t="s">
        <v>34</v>
      </c>
      <c r="MG88" s="328">
        <v>245482613</v>
      </c>
      <c r="MH88" s="100">
        <v>2</v>
      </c>
      <c r="MI88" s="229">
        <v>2.94</v>
      </c>
      <c r="MJ88" s="108">
        <f t="shared" si="699"/>
        <v>35784637.463556848</v>
      </c>
      <c r="ML88" s="98" t="s">
        <v>34</v>
      </c>
      <c r="MM88" s="328">
        <v>246235565</v>
      </c>
      <c r="MN88" s="100">
        <v>2</v>
      </c>
      <c r="MO88" s="229">
        <v>3.58</v>
      </c>
      <c r="MP88" s="108">
        <f>MM88/MN4</f>
        <v>35894397.2303207</v>
      </c>
      <c r="MR88" s="98" t="s">
        <v>34</v>
      </c>
      <c r="MS88" s="328">
        <v>247482947</v>
      </c>
      <c r="MT88" s="100">
        <v>2</v>
      </c>
      <c r="MU88" s="229">
        <v>5.97</v>
      </c>
      <c r="MV88" s="108">
        <f>MS88/MT4</f>
        <v>36076231.341107868</v>
      </c>
      <c r="MX88" s="98" t="s">
        <v>34</v>
      </c>
      <c r="MY88" s="105">
        <v>248262213</v>
      </c>
      <c r="MZ88" s="100">
        <v>2</v>
      </c>
      <c r="NA88" s="229">
        <v>3.78</v>
      </c>
      <c r="NB88" s="108">
        <f>MY88/MZ4</f>
        <v>36189826.967930026</v>
      </c>
      <c r="ND88" s="98" t="s">
        <v>34</v>
      </c>
      <c r="NE88" s="105">
        <v>249894449</v>
      </c>
      <c r="NF88" s="100">
        <v>2</v>
      </c>
      <c r="NG88" s="229">
        <v>7.79</v>
      </c>
      <c r="NH88" s="108">
        <f>NE88/NF4</f>
        <v>36427762.244897954</v>
      </c>
      <c r="NJ88" s="98" t="s">
        <v>34</v>
      </c>
      <c r="NK88" s="105">
        <v>251380614</v>
      </c>
      <c r="NL88" s="100">
        <v>2</v>
      </c>
      <c r="NM88" s="229">
        <v>7.14</v>
      </c>
      <c r="NN88" s="108">
        <f>NK88/NL4</f>
        <v>36644404.373177841</v>
      </c>
      <c r="NP88" s="98" t="s">
        <v>34</v>
      </c>
      <c r="NQ88" s="105">
        <v>251955179</v>
      </c>
      <c r="NR88" s="100">
        <v>2</v>
      </c>
      <c r="NS88" s="229">
        <v>2.68</v>
      </c>
      <c r="NT88" s="108">
        <f>NQ88/NR4</f>
        <v>36728160.204081632</v>
      </c>
      <c r="NV88" s="98" t="s">
        <v>34</v>
      </c>
      <c r="NW88" s="105">
        <v>252477312</v>
      </c>
      <c r="NX88" s="100">
        <v>2</v>
      </c>
      <c r="NY88" s="229">
        <v>2.42</v>
      </c>
      <c r="NZ88" s="108">
        <f>NW88/NX4</f>
        <v>36804272.886297375</v>
      </c>
      <c r="OB88" s="98" t="s">
        <v>34</v>
      </c>
      <c r="OC88" s="105">
        <v>253042950</v>
      </c>
      <c r="OD88" s="100">
        <v>2</v>
      </c>
      <c r="OE88" s="229">
        <v>2.9</v>
      </c>
      <c r="OF88" s="108">
        <f>OC88/OD4</f>
        <v>36886727.405247815</v>
      </c>
      <c r="OH88" s="98" t="s">
        <v>34</v>
      </c>
      <c r="OI88" s="105">
        <v>254714243</v>
      </c>
      <c r="OJ88" s="100">
        <v>2</v>
      </c>
      <c r="OK88" s="229">
        <v>7.86</v>
      </c>
      <c r="OL88" s="108">
        <f>OI88/OJ4</f>
        <v>37130356.122448981</v>
      </c>
      <c r="ON88" s="98" t="s">
        <v>34</v>
      </c>
      <c r="OO88" s="105">
        <v>255338397</v>
      </c>
      <c r="OP88" s="100">
        <v>2</v>
      </c>
      <c r="OQ88" s="229">
        <v>2.94</v>
      </c>
      <c r="OR88" s="108">
        <f>OO88/OP4</f>
        <v>37221340.670553938</v>
      </c>
      <c r="OT88" s="98" t="s">
        <v>34</v>
      </c>
      <c r="OU88" s="105">
        <v>256583719</v>
      </c>
      <c r="OV88" s="100">
        <v>2</v>
      </c>
      <c r="OW88" s="229">
        <v>5.8</v>
      </c>
      <c r="OX88" s="108">
        <f>OU88/OV4</f>
        <v>37402874.489795916</v>
      </c>
      <c r="OZ88" s="98" t="s">
        <v>34</v>
      </c>
      <c r="PA88" s="105">
        <v>257238232</v>
      </c>
      <c r="PB88" s="100">
        <v>2</v>
      </c>
      <c r="PC88" s="229">
        <v>3.06</v>
      </c>
      <c r="PD88" s="108">
        <f>PA88/PB4</f>
        <v>37498284.548104957</v>
      </c>
      <c r="PF88" s="98" t="s">
        <v>34</v>
      </c>
      <c r="PG88" s="105">
        <v>257921813</v>
      </c>
      <c r="PH88" s="100">
        <v>2</v>
      </c>
      <c r="PI88" s="229">
        <v>3.11</v>
      </c>
      <c r="PJ88" s="108">
        <f>PG88/PH4</f>
        <v>37597931.924198247</v>
      </c>
      <c r="PL88" s="98" t="s">
        <v>34</v>
      </c>
      <c r="PM88" s="105">
        <v>258518039</v>
      </c>
      <c r="PN88" s="100">
        <v>2</v>
      </c>
      <c r="PO88" s="229">
        <v>2.66</v>
      </c>
      <c r="PP88" s="108">
        <f>PM88/PN4</f>
        <v>37684845.335276969</v>
      </c>
      <c r="PR88" s="98" t="s">
        <v>34</v>
      </c>
      <c r="PS88" s="105">
        <v>259600652</v>
      </c>
      <c r="PT88" s="100">
        <v>2</v>
      </c>
      <c r="PU88" s="229">
        <v>5.03</v>
      </c>
      <c r="PV88" s="108">
        <f>PS88/PT4</f>
        <v>37842660.641399413</v>
      </c>
      <c r="PX88" s="98" t="s">
        <v>34</v>
      </c>
      <c r="PY88" s="105">
        <v>260506995</v>
      </c>
      <c r="PZ88" s="100">
        <v>2</v>
      </c>
      <c r="QA88" s="229">
        <v>4.1100000000000003</v>
      </c>
      <c r="QB88" s="108">
        <f>PY88/PZ4</f>
        <v>37974780.612244897</v>
      </c>
      <c r="QD88" s="98" t="s">
        <v>34</v>
      </c>
      <c r="QE88" s="105">
        <v>261004796</v>
      </c>
      <c r="QF88" s="100">
        <v>2</v>
      </c>
      <c r="QG88" s="229">
        <v>2.29</v>
      </c>
      <c r="QH88" s="108">
        <f>QE88/QF4</f>
        <v>38047346.35568513</v>
      </c>
      <c r="QJ88" s="98" t="s">
        <v>34</v>
      </c>
      <c r="QK88" s="105">
        <v>261462064</v>
      </c>
      <c r="QL88" s="100">
        <v>2</v>
      </c>
      <c r="QM88" s="229">
        <v>2.0299999999999998</v>
      </c>
      <c r="QN88" s="108">
        <f>QK88/QL4</f>
        <v>38114003.498542272</v>
      </c>
      <c r="QP88" s="98" t="s">
        <v>34</v>
      </c>
      <c r="QQ88" s="105">
        <v>260951956</v>
      </c>
      <c r="QR88" s="100">
        <v>2</v>
      </c>
      <c r="QS88" s="229">
        <v>-2.42</v>
      </c>
      <c r="QT88" s="108">
        <f>QQ88/QR4</f>
        <v>38039643.731778421</v>
      </c>
      <c r="QV88" s="98" t="s">
        <v>34</v>
      </c>
      <c r="QW88" s="105">
        <v>261664305</v>
      </c>
      <c r="QX88" s="100">
        <v>2</v>
      </c>
      <c r="QY88" s="229">
        <v>3.61</v>
      </c>
      <c r="QZ88" s="108">
        <f>QW88/QX4</f>
        <v>38143484.693877548</v>
      </c>
      <c r="RB88" s="98" t="s">
        <v>34</v>
      </c>
      <c r="RC88" s="105">
        <v>260840390</v>
      </c>
      <c r="RD88" s="100">
        <v>2</v>
      </c>
      <c r="RE88" s="229">
        <v>-4.04</v>
      </c>
      <c r="RF88" s="108">
        <f>RC88/RD4</f>
        <v>38023380.466472298</v>
      </c>
      <c r="RH88" s="98" t="s">
        <v>34</v>
      </c>
      <c r="RI88" s="105">
        <v>261707703</v>
      </c>
      <c r="RJ88" s="100">
        <v>2</v>
      </c>
      <c r="RK88" s="229">
        <v>3.99</v>
      </c>
      <c r="RL88" s="108">
        <f>RI88/RJ4</f>
        <v>38149810.932944603</v>
      </c>
      <c r="RN88" s="98" t="s">
        <v>34</v>
      </c>
      <c r="RO88" s="105">
        <v>262576688</v>
      </c>
      <c r="RP88" s="100">
        <v>2</v>
      </c>
      <c r="RQ88" s="229">
        <v>3.87</v>
      </c>
      <c r="RR88" s="108">
        <f>RO88/RP4</f>
        <v>38276485.131195337</v>
      </c>
      <c r="RT88" s="98" t="s">
        <v>34</v>
      </c>
      <c r="RU88" s="105">
        <v>263300541</v>
      </c>
      <c r="RV88" s="100">
        <v>2</v>
      </c>
      <c r="RW88" s="229">
        <v>3.31</v>
      </c>
      <c r="RX88" s="108">
        <f>RU88/RV4</f>
        <v>38382003.06122449</v>
      </c>
      <c r="RZ88" s="98" t="s">
        <v>34</v>
      </c>
      <c r="SA88" s="105">
        <v>264372667</v>
      </c>
      <c r="SB88" s="100">
        <v>2</v>
      </c>
      <c r="SC88" s="229">
        <v>4.78</v>
      </c>
      <c r="SD88" s="108">
        <f>SA88/SB4</f>
        <v>38538289.650145769</v>
      </c>
      <c r="SF88" s="98" t="s">
        <v>34</v>
      </c>
      <c r="SG88" s="105">
        <v>265168379</v>
      </c>
      <c r="SH88" s="100">
        <v>2</v>
      </c>
      <c r="SI88" s="229">
        <v>3.54</v>
      </c>
      <c r="SJ88" s="108">
        <f>SG88/SH4</f>
        <v>38654282.653061226</v>
      </c>
      <c r="SL88" s="98" t="s">
        <v>34</v>
      </c>
      <c r="SM88" s="105">
        <v>265972200</v>
      </c>
      <c r="SN88" s="100">
        <v>2</v>
      </c>
      <c r="SO88" s="229">
        <v>3.64</v>
      </c>
      <c r="SP88" s="108">
        <f>SM88/SN4</f>
        <v>38771457.725947522</v>
      </c>
      <c r="SR88" s="98" t="s">
        <v>34</v>
      </c>
      <c r="SS88" s="105">
        <v>266611378</v>
      </c>
      <c r="ST88" s="100">
        <v>2</v>
      </c>
      <c r="SU88" s="229">
        <v>2.73</v>
      </c>
      <c r="SV88" s="108">
        <f>SS88/ST4</f>
        <v>38864632.361516036</v>
      </c>
      <c r="SX88" s="98" t="s">
        <v>34</v>
      </c>
      <c r="SY88" s="105">
        <v>267232858</v>
      </c>
      <c r="SZ88" s="100">
        <v>2</v>
      </c>
      <c r="TA88" s="229">
        <v>2.89</v>
      </c>
      <c r="TB88" s="108">
        <f>SY88/SZ4</f>
        <v>38955227.113702625</v>
      </c>
      <c r="TD88" s="98" t="s">
        <v>34</v>
      </c>
      <c r="TE88" s="105">
        <v>267618807.94</v>
      </c>
      <c r="TF88" s="100">
        <v>2</v>
      </c>
      <c r="TG88" s="229">
        <v>1.94</v>
      </c>
      <c r="TH88" s="108">
        <f>TE88/TF4</f>
        <v>39011488.037900873</v>
      </c>
      <c r="TJ88" s="98" t="s">
        <v>34</v>
      </c>
      <c r="TK88" s="105">
        <v>267999581.5</v>
      </c>
      <c r="TL88" s="100">
        <v>2</v>
      </c>
      <c r="TM88" s="229">
        <v>1.59</v>
      </c>
      <c r="TN88" s="108">
        <f>TK88/TL4</f>
        <v>39066994.387755103</v>
      </c>
      <c r="TP88" s="98" t="s">
        <v>34</v>
      </c>
      <c r="TQ88" s="105">
        <v>267775998.59999999</v>
      </c>
      <c r="TR88" s="100">
        <v>2</v>
      </c>
      <c r="TS88" s="229">
        <v>-0.71</v>
      </c>
      <c r="TT88" s="108">
        <f>TQ88/TR4</f>
        <v>39034402.12827988</v>
      </c>
      <c r="TV88" s="98" t="s">
        <v>34</v>
      </c>
      <c r="TW88" s="105">
        <v>268264810.65000001</v>
      </c>
      <c r="TX88" s="100">
        <v>2</v>
      </c>
      <c r="TY88" s="229">
        <v>1.83</v>
      </c>
      <c r="TZ88" s="108">
        <f>TW88/TX4</f>
        <v>39105657.529154517</v>
      </c>
      <c r="UB88" s="98" t="s">
        <v>34</v>
      </c>
      <c r="UC88" s="105">
        <v>269092113.57999998</v>
      </c>
      <c r="UD88" s="100">
        <v>2</v>
      </c>
      <c r="UE88" s="229">
        <v>3.7</v>
      </c>
      <c r="UF88" s="108">
        <f>UC88/UD4</f>
        <v>39226255.623906702</v>
      </c>
    </row>
    <row r="89" spans="1:552" x14ac:dyDescent="0.25">
      <c r="A89" s="76" t="s">
        <v>254</v>
      </c>
      <c r="B89" s="77" t="s">
        <v>121</v>
      </c>
      <c r="C89" s="258" t="s">
        <v>122</v>
      </c>
      <c r="D89" s="289"/>
      <c r="E89" s="94"/>
      <c r="F89" s="94"/>
      <c r="G89" s="91"/>
      <c r="H89" s="319">
        <f t="shared" si="636"/>
        <v>0</v>
      </c>
      <c r="I89" s="125"/>
      <c r="J89" s="94"/>
      <c r="K89" s="94"/>
      <c r="M89" s="218">
        <f t="shared" si="637"/>
        <v>0</v>
      </c>
      <c r="N89" s="89"/>
      <c r="O89" s="320"/>
      <c r="P89" s="94"/>
      <c r="Q89" s="320">
        <f t="shared" si="638"/>
        <v>0</v>
      </c>
      <c r="R89" s="321"/>
      <c r="S89" s="89"/>
      <c r="T89" s="88"/>
      <c r="U89" s="94"/>
      <c r="V89" s="97">
        <f t="shared" si="639"/>
        <v>0</v>
      </c>
      <c r="W89" s="321"/>
      <c r="X89" s="289"/>
      <c r="Y89" s="88"/>
      <c r="Z89" s="94"/>
      <c r="AA89" s="93">
        <f t="shared" si="640"/>
        <v>0</v>
      </c>
      <c r="AB89" s="321"/>
      <c r="AC89" s="89"/>
      <c r="AD89" s="88"/>
      <c r="AE89" s="88"/>
      <c r="AF89" s="93">
        <f t="shared" si="641"/>
        <v>0</v>
      </c>
      <c r="AG89" s="321"/>
      <c r="AH89" s="133"/>
      <c r="AI89" s="88"/>
      <c r="AJ89" s="94"/>
      <c r="AK89" s="220">
        <f t="shared" si="642"/>
        <v>0</v>
      </c>
      <c r="AL89" s="321"/>
      <c r="AM89" s="89"/>
      <c r="AN89" s="88"/>
      <c r="AO89" s="94"/>
      <c r="AP89" s="264"/>
      <c r="AQ89" s="93">
        <f t="shared" si="643"/>
        <v>0</v>
      </c>
      <c r="AR89" s="88"/>
      <c r="AS89" s="89"/>
      <c r="AT89" s="88"/>
      <c r="AU89" s="94"/>
      <c r="AV89" s="221"/>
      <c r="AW89" s="97">
        <f t="shared" si="644"/>
        <v>0</v>
      </c>
      <c r="AX89" s="89"/>
      <c r="AY89" s="88"/>
      <c r="AZ89" s="94"/>
      <c r="BA89" s="94"/>
      <c r="BB89" s="220">
        <f t="shared" si="645"/>
        <v>0</v>
      </c>
      <c r="BC89" s="326"/>
      <c r="BD89" s="88"/>
      <c r="BE89" s="327"/>
      <c r="BF89" s="113"/>
      <c r="BG89" s="97">
        <f t="shared" si="646"/>
        <v>0</v>
      </c>
      <c r="BH89" s="98"/>
      <c r="BI89" s="99"/>
      <c r="BJ89" s="100"/>
      <c r="BK89" s="100"/>
      <c r="BL89" s="223">
        <f t="shared" si="647"/>
        <v>0</v>
      </c>
      <c r="BM89" s="224"/>
      <c r="BN89" s="99"/>
      <c r="BO89" s="100"/>
      <c r="BP89" s="106"/>
      <c r="BQ89" s="104">
        <f t="shared" si="648"/>
        <v>0</v>
      </c>
      <c r="BR89" s="98"/>
      <c r="BS89" s="99"/>
      <c r="BT89" s="100"/>
      <c r="BU89" s="106"/>
      <c r="BV89" s="104">
        <f t="shared" si="649"/>
        <v>0</v>
      </c>
      <c r="BW89" s="98"/>
      <c r="BX89" s="99"/>
      <c r="BY89" s="100"/>
      <c r="BZ89" s="100"/>
      <c r="CA89" s="104">
        <f t="shared" si="650"/>
        <v>0</v>
      </c>
      <c r="CB89" s="98"/>
      <c r="CC89" s="99"/>
      <c r="CD89" s="100"/>
      <c r="CE89" s="100"/>
      <c r="CF89" s="104">
        <f t="shared" si="651"/>
        <v>0</v>
      </c>
      <c r="CG89" s="98" t="s">
        <v>37</v>
      </c>
      <c r="CH89" s="99">
        <v>430543627</v>
      </c>
      <c r="CI89" s="99">
        <v>3</v>
      </c>
      <c r="CJ89" s="106"/>
      <c r="CK89" s="105">
        <f t="shared" si="652"/>
        <v>62670105.822416298</v>
      </c>
      <c r="CL89" s="98" t="s">
        <v>37</v>
      </c>
      <c r="CM89" s="105">
        <v>430722098</v>
      </c>
      <c r="CN89" s="105">
        <v>3</v>
      </c>
      <c r="CO89" s="106">
        <v>0.48</v>
      </c>
      <c r="CP89" s="104">
        <f t="shared" si="653"/>
        <v>62696084.133915573</v>
      </c>
      <c r="CQ89" s="98" t="s">
        <v>37</v>
      </c>
      <c r="CR89" s="99">
        <v>431123592</v>
      </c>
      <c r="CS89" s="100">
        <v>3</v>
      </c>
      <c r="CT89" s="100">
        <v>1.1200000000000001</v>
      </c>
      <c r="CU89" s="104">
        <f t="shared" si="654"/>
        <v>62846004.664723031</v>
      </c>
      <c r="CV89" s="1" t="s">
        <v>37</v>
      </c>
      <c r="CW89" s="107">
        <v>431909288.82999998</v>
      </c>
      <c r="CX89" s="1">
        <v>3</v>
      </c>
      <c r="CY89" s="1">
        <v>2.15</v>
      </c>
      <c r="CZ89" s="104">
        <f t="shared" si="655"/>
        <v>62960537.730320692</v>
      </c>
      <c r="DA89" s="105"/>
      <c r="DB89" s="1" t="s">
        <v>37</v>
      </c>
      <c r="DC89" s="107">
        <v>432278455</v>
      </c>
      <c r="DD89" s="1">
        <v>3</v>
      </c>
      <c r="DE89" s="1">
        <v>0.97</v>
      </c>
      <c r="DF89" s="104">
        <f t="shared" si="656"/>
        <v>63014352.040816322</v>
      </c>
      <c r="DG89" s="1" t="s">
        <v>37</v>
      </c>
      <c r="DH89" s="107">
        <v>433341516</v>
      </c>
      <c r="DI89" s="1">
        <v>3</v>
      </c>
      <c r="DJ89" s="1">
        <v>3.01</v>
      </c>
      <c r="DK89" s="104">
        <f t="shared" si="657"/>
        <v>63169317.201166175</v>
      </c>
      <c r="DL89" s="1" t="s">
        <v>37</v>
      </c>
      <c r="DM89" s="107">
        <v>444570045</v>
      </c>
      <c r="DN89" s="1">
        <v>3</v>
      </c>
      <c r="DO89" s="228">
        <v>1.73</v>
      </c>
      <c r="DP89" s="104">
        <f t="shared" si="658"/>
        <v>64806129.008746356</v>
      </c>
      <c r="DQ89" s="1" t="s">
        <v>37</v>
      </c>
      <c r="DR89" s="107">
        <v>445942900</v>
      </c>
      <c r="DS89" s="1">
        <v>3</v>
      </c>
      <c r="DT89" s="228">
        <v>3.71</v>
      </c>
      <c r="DU89" s="104">
        <f t="shared" si="659"/>
        <v>65006253.644314863</v>
      </c>
      <c r="DV89" s="1" t="s">
        <v>37</v>
      </c>
      <c r="DW89" s="107">
        <v>478612648</v>
      </c>
      <c r="DX89" s="1">
        <v>4</v>
      </c>
      <c r="DY89" s="228">
        <v>1.99</v>
      </c>
      <c r="DZ89" s="104">
        <f t="shared" si="660"/>
        <v>69768607.580174923</v>
      </c>
      <c r="EA89" s="1" t="s">
        <v>37</v>
      </c>
      <c r="EB89" s="107">
        <v>479447836</v>
      </c>
      <c r="EC89" s="1">
        <v>4</v>
      </c>
      <c r="ED89" s="228">
        <v>2.09</v>
      </c>
      <c r="EE89" s="104">
        <f t="shared" si="661"/>
        <v>69890355.102040812</v>
      </c>
      <c r="EF89" s="1" t="s">
        <v>37</v>
      </c>
      <c r="EG89" s="107">
        <v>480402119</v>
      </c>
      <c r="EH89" s="1">
        <v>4</v>
      </c>
      <c r="EI89" s="228">
        <v>2.31</v>
      </c>
      <c r="EJ89" s="104">
        <f t="shared" si="662"/>
        <v>70029463.411078721</v>
      </c>
      <c r="EK89" s="1" t="s">
        <v>37</v>
      </c>
      <c r="EL89" s="107">
        <v>481581262</v>
      </c>
      <c r="EM89" s="1">
        <v>4</v>
      </c>
      <c r="EN89" s="228">
        <v>2.87</v>
      </c>
      <c r="EO89" s="104">
        <f t="shared" si="663"/>
        <v>70201350.145772591</v>
      </c>
      <c r="EP89" s="1" t="s">
        <v>36</v>
      </c>
      <c r="EQ89" s="8">
        <v>482632512</v>
      </c>
      <c r="ER89" s="1">
        <v>4</v>
      </c>
      <c r="ES89" s="228">
        <v>2.62</v>
      </c>
      <c r="ET89" s="104">
        <f t="shared" si="664"/>
        <v>70354593.586005822</v>
      </c>
      <c r="EV89" s="98" t="s">
        <v>36</v>
      </c>
      <c r="EW89" s="225">
        <v>484140672</v>
      </c>
      <c r="EX89" s="100">
        <v>4</v>
      </c>
      <c r="EY89" s="229">
        <v>3.67</v>
      </c>
      <c r="EZ89" s="104">
        <f t="shared" si="665"/>
        <v>70574441.982507288</v>
      </c>
      <c r="FB89" s="98" t="s">
        <v>36</v>
      </c>
      <c r="FC89" s="225">
        <v>485013238</v>
      </c>
      <c r="FD89" s="100">
        <v>4</v>
      </c>
      <c r="FE89" s="229">
        <v>2.16</v>
      </c>
      <c r="FF89" s="104">
        <f t="shared" si="666"/>
        <v>70701638.192419827</v>
      </c>
      <c r="FH89" s="98" t="s">
        <v>36</v>
      </c>
      <c r="FI89" s="225">
        <v>486091864</v>
      </c>
      <c r="FJ89" s="100">
        <v>4</v>
      </c>
      <c r="FK89" s="229">
        <v>2.16</v>
      </c>
      <c r="FL89" s="104">
        <f t="shared" si="667"/>
        <v>70858872.303206995</v>
      </c>
      <c r="FN89" s="98" t="s">
        <v>36</v>
      </c>
      <c r="FO89" s="105">
        <v>487090551</v>
      </c>
      <c r="FP89" s="100">
        <v>4</v>
      </c>
      <c r="FQ89" s="229">
        <v>2.39</v>
      </c>
      <c r="FR89" s="104">
        <f t="shared" si="668"/>
        <v>71004453.498542264</v>
      </c>
      <c r="FT89" s="98" t="s">
        <v>36</v>
      </c>
      <c r="FU89" s="105">
        <v>487983663</v>
      </c>
      <c r="FV89" s="100">
        <v>4</v>
      </c>
      <c r="FW89" s="229">
        <v>2.29</v>
      </c>
      <c r="FX89" s="104">
        <f t="shared" si="669"/>
        <v>71134644.752186581</v>
      </c>
      <c r="FZ89" s="98" t="s">
        <v>36</v>
      </c>
      <c r="GA89" s="105">
        <v>489431900</v>
      </c>
      <c r="GB89" s="100">
        <v>4</v>
      </c>
      <c r="GC89" s="229">
        <v>3.69</v>
      </c>
      <c r="GD89" s="104">
        <f t="shared" si="670"/>
        <v>71345758.017492712</v>
      </c>
      <c r="GF89" s="98" t="s">
        <v>36</v>
      </c>
      <c r="GG89" s="105">
        <v>490215156</v>
      </c>
      <c r="GH89" s="100">
        <v>4</v>
      </c>
      <c r="GI89" s="229">
        <v>1.92</v>
      </c>
      <c r="GJ89" s="104">
        <f t="shared" si="671"/>
        <v>71459935.276967928</v>
      </c>
      <c r="GL89" s="98" t="s">
        <v>37</v>
      </c>
      <c r="GM89" s="105">
        <v>491339851</v>
      </c>
      <c r="GN89" s="100">
        <v>4</v>
      </c>
      <c r="GO89" s="229">
        <v>2.67</v>
      </c>
      <c r="GP89" s="104">
        <f t="shared" si="672"/>
        <v>71623884.98542273</v>
      </c>
      <c r="GR89" s="98" t="s">
        <v>37</v>
      </c>
      <c r="GS89" s="105">
        <v>492527712</v>
      </c>
      <c r="GT89" s="100">
        <v>4</v>
      </c>
      <c r="GU89" s="229">
        <v>2.9</v>
      </c>
      <c r="GV89" s="104">
        <f t="shared" si="673"/>
        <v>71797042.565597668</v>
      </c>
      <c r="GX89" s="98" t="s">
        <v>37</v>
      </c>
      <c r="GY89" s="105">
        <v>493568390</v>
      </c>
      <c r="GZ89" s="100">
        <v>4</v>
      </c>
      <c r="HA89" s="229">
        <v>2.4500000000000002</v>
      </c>
      <c r="HB89" s="108">
        <f t="shared" si="674"/>
        <v>71948744.897959188</v>
      </c>
      <c r="HD89" s="98" t="s">
        <v>37</v>
      </c>
      <c r="HE89" s="105">
        <v>494102505.82999998</v>
      </c>
      <c r="HF89" s="100">
        <v>4</v>
      </c>
      <c r="HG89" s="229">
        <v>1.21</v>
      </c>
      <c r="HH89" s="108">
        <f t="shared" si="675"/>
        <v>72026604.348396495</v>
      </c>
      <c r="HJ89" s="98" t="s">
        <v>37</v>
      </c>
      <c r="HK89" s="105">
        <v>495259467</v>
      </c>
      <c r="HL89" s="100">
        <v>4</v>
      </c>
      <c r="HM89" s="229">
        <v>2.81</v>
      </c>
      <c r="HN89" s="108">
        <f t="shared" si="676"/>
        <v>72195257.580174923</v>
      </c>
      <c r="HP89" s="98" t="s">
        <v>37</v>
      </c>
      <c r="HQ89" s="105">
        <v>496425762</v>
      </c>
      <c r="HR89" s="100">
        <v>4</v>
      </c>
      <c r="HS89" s="229">
        <v>2.74</v>
      </c>
      <c r="HT89" s="108">
        <f t="shared" si="677"/>
        <v>72365271.428571418</v>
      </c>
      <c r="HV89" s="98" t="s">
        <v>37</v>
      </c>
      <c r="HW89" s="105">
        <v>497404689</v>
      </c>
      <c r="HX89" s="100">
        <v>4</v>
      </c>
      <c r="HY89" s="229">
        <v>2.37</v>
      </c>
      <c r="HZ89" s="108">
        <f t="shared" si="678"/>
        <v>72507972.157434404</v>
      </c>
      <c r="IB89" s="98" t="s">
        <v>37</v>
      </c>
      <c r="IC89" s="105">
        <v>498479974</v>
      </c>
      <c r="ID89" s="100">
        <v>4</v>
      </c>
      <c r="IE89" s="229">
        <v>2.5</v>
      </c>
      <c r="IF89" s="108">
        <f t="shared" si="679"/>
        <v>72664719.241982505</v>
      </c>
      <c r="IH89" s="98" t="s">
        <v>37</v>
      </c>
      <c r="II89" s="105">
        <v>499696195</v>
      </c>
      <c r="IJ89" s="100">
        <v>4</v>
      </c>
      <c r="IK89" s="229">
        <v>2.82</v>
      </c>
      <c r="IL89" s="108">
        <f t="shared" si="680"/>
        <v>72842010.932944596</v>
      </c>
      <c r="IN89" s="98" t="s">
        <v>37</v>
      </c>
      <c r="IO89" s="105">
        <v>501189611</v>
      </c>
      <c r="IP89" s="100">
        <v>4</v>
      </c>
      <c r="IQ89" s="229">
        <v>3.74</v>
      </c>
      <c r="IR89" s="108">
        <f t="shared" si="681"/>
        <v>73059710.058309034</v>
      </c>
      <c r="IT89" s="98" t="s">
        <v>37</v>
      </c>
      <c r="IU89" s="105">
        <v>502632815</v>
      </c>
      <c r="IV89" s="100">
        <v>4</v>
      </c>
      <c r="IW89" s="229">
        <v>3.35</v>
      </c>
      <c r="IX89" s="108">
        <f t="shared" si="682"/>
        <v>73270089.650145769</v>
      </c>
      <c r="IZ89" s="98" t="s">
        <v>37</v>
      </c>
      <c r="JA89" s="105">
        <v>504064647</v>
      </c>
      <c r="JB89" s="100">
        <v>4</v>
      </c>
      <c r="JC89" s="229">
        <v>3.42</v>
      </c>
      <c r="JD89" s="108">
        <f t="shared" si="691"/>
        <v>73478811.516034976</v>
      </c>
      <c r="JF89" s="98" t="s">
        <v>37</v>
      </c>
      <c r="JG89" s="105">
        <v>505390140</v>
      </c>
      <c r="JH89" s="100">
        <v>4</v>
      </c>
      <c r="JI89" s="229">
        <v>3.04</v>
      </c>
      <c r="JJ89" s="108">
        <f t="shared" si="683"/>
        <v>73672032.069970846</v>
      </c>
      <c r="JL89" s="98" t="s">
        <v>37</v>
      </c>
      <c r="JM89" s="105">
        <v>507060506</v>
      </c>
      <c r="JN89" s="100">
        <v>4</v>
      </c>
      <c r="JO89" s="229">
        <v>3.97</v>
      </c>
      <c r="JP89" s="108">
        <f t="shared" si="684"/>
        <v>73915525.655976668</v>
      </c>
      <c r="JR89" s="98" t="s">
        <v>33</v>
      </c>
      <c r="JS89" s="105">
        <v>508503517</v>
      </c>
      <c r="JT89" s="100">
        <v>4</v>
      </c>
      <c r="JU89" s="229">
        <v>3.3</v>
      </c>
      <c r="JV89" s="108">
        <f t="shared" si="685"/>
        <v>74125877.113702625</v>
      </c>
      <c r="JX89" s="98" t="s">
        <v>33</v>
      </c>
      <c r="JY89" s="105">
        <v>510789108</v>
      </c>
      <c r="JZ89" s="100">
        <v>4</v>
      </c>
      <c r="KA89" s="229">
        <v>5.27</v>
      </c>
      <c r="KB89" s="108">
        <f t="shared" si="686"/>
        <v>74459053.64431487</v>
      </c>
      <c r="KD89" s="98" t="s">
        <v>33</v>
      </c>
      <c r="KE89" s="105">
        <v>511847870</v>
      </c>
      <c r="KF89" s="100">
        <v>4</v>
      </c>
      <c r="KG89" s="229">
        <v>2.61</v>
      </c>
      <c r="KH89" s="108">
        <f t="shared" si="687"/>
        <v>74613392.12827988</v>
      </c>
      <c r="KJ89" s="98" t="s">
        <v>33</v>
      </c>
      <c r="KK89" s="105">
        <v>513291922</v>
      </c>
      <c r="KL89" s="100">
        <v>4</v>
      </c>
      <c r="KM89" s="229">
        <v>2.8</v>
      </c>
      <c r="KN89" s="108">
        <f t="shared" si="688"/>
        <v>74823895.335276961</v>
      </c>
      <c r="KP89" s="98" t="s">
        <v>33</v>
      </c>
      <c r="KQ89" s="105">
        <v>514742635</v>
      </c>
      <c r="KR89" s="100">
        <v>4</v>
      </c>
      <c r="KS89" s="229">
        <v>3.39</v>
      </c>
      <c r="KT89" s="108">
        <f t="shared" si="689"/>
        <v>75035369.533527687</v>
      </c>
      <c r="KV89" s="98" t="s">
        <v>33</v>
      </c>
      <c r="KW89" s="105">
        <v>516355577</v>
      </c>
      <c r="KX89" s="100">
        <v>4</v>
      </c>
      <c r="KY89" s="229">
        <v>3.61</v>
      </c>
      <c r="KZ89" s="108">
        <f t="shared" si="690"/>
        <v>75270492.274052471</v>
      </c>
      <c r="LB89" s="98" t="s">
        <v>33</v>
      </c>
      <c r="LC89" s="105">
        <v>517743886</v>
      </c>
      <c r="LD89" s="100">
        <v>4</v>
      </c>
      <c r="LE89" s="229">
        <v>3.07</v>
      </c>
      <c r="LF89" s="108">
        <f t="shared" si="692"/>
        <v>75472869.679300293</v>
      </c>
      <c r="LH89" s="98" t="s">
        <v>33</v>
      </c>
      <c r="LI89" s="105">
        <v>518704139</v>
      </c>
      <c r="LJ89" s="100">
        <v>4</v>
      </c>
      <c r="LK89" s="229">
        <v>2.68</v>
      </c>
      <c r="LL89" s="108">
        <f t="shared" si="697"/>
        <v>75612848.25072886</v>
      </c>
      <c r="LN89" s="98" t="s">
        <v>33</v>
      </c>
      <c r="LO89" s="105">
        <v>519929489</v>
      </c>
      <c r="LP89" s="100">
        <v>4</v>
      </c>
      <c r="LQ89" s="229">
        <v>2.5299999999999998</v>
      </c>
      <c r="LR89" s="108">
        <f t="shared" si="698"/>
        <v>75791470.699708447</v>
      </c>
      <c r="LT89" s="98" t="s">
        <v>33</v>
      </c>
      <c r="LU89" s="105">
        <v>521595101</v>
      </c>
      <c r="LV89" s="100">
        <v>4</v>
      </c>
      <c r="LW89" s="229">
        <v>3.84</v>
      </c>
      <c r="LX89" s="108">
        <f t="shared" si="693"/>
        <v>76034271.282798827</v>
      </c>
      <c r="LZ89" s="98" t="s">
        <v>33</v>
      </c>
      <c r="MA89" s="105">
        <v>522910641</v>
      </c>
      <c r="MB89" s="100">
        <v>4</v>
      </c>
      <c r="MC89" s="229">
        <v>2.95</v>
      </c>
      <c r="MD89" s="108">
        <f t="shared" si="694"/>
        <v>76226040.96209912</v>
      </c>
      <c r="MF89" s="98" t="s">
        <v>33</v>
      </c>
      <c r="MG89" s="105">
        <v>524380249</v>
      </c>
      <c r="MH89" s="100">
        <v>4</v>
      </c>
      <c r="MI89" s="229">
        <v>3.37</v>
      </c>
      <c r="MJ89" s="108">
        <f t="shared" si="699"/>
        <v>76440269.533527687</v>
      </c>
      <c r="ML89" s="98" t="s">
        <v>33</v>
      </c>
      <c r="MM89" s="105">
        <v>525932084</v>
      </c>
      <c r="MN89" s="100">
        <v>4</v>
      </c>
      <c r="MO89" s="229">
        <v>3.43</v>
      </c>
      <c r="MP89" s="108">
        <f>MM89/MN4</f>
        <v>76666484.548104957</v>
      </c>
      <c r="MR89" s="98" t="s">
        <v>33</v>
      </c>
      <c r="MS89" s="105">
        <v>527356092</v>
      </c>
      <c r="MT89" s="100">
        <v>4</v>
      </c>
      <c r="MU89" s="229">
        <v>3.16</v>
      </c>
      <c r="MV89" s="108">
        <f>MS89/MT4</f>
        <v>76874065.889212832</v>
      </c>
      <c r="MX89" s="98" t="s">
        <v>33</v>
      </c>
      <c r="MY89" s="105">
        <v>528697134</v>
      </c>
      <c r="MZ89" s="100">
        <v>4</v>
      </c>
      <c r="NA89" s="229">
        <v>3.05</v>
      </c>
      <c r="NB89" s="108">
        <f>MY89/MZ4</f>
        <v>77069553.06122449</v>
      </c>
      <c r="ND89" s="98" t="s">
        <v>33</v>
      </c>
      <c r="NE89" s="105">
        <v>530096889</v>
      </c>
      <c r="NF89" s="100">
        <v>4</v>
      </c>
      <c r="NG89" s="229">
        <v>3.08</v>
      </c>
      <c r="NH89" s="108">
        <f>NE89/NF4</f>
        <v>77273598.979591832</v>
      </c>
      <c r="NJ89" s="98" t="s">
        <v>33</v>
      </c>
      <c r="NK89" s="105">
        <v>531355544</v>
      </c>
      <c r="NL89" s="100">
        <v>4</v>
      </c>
      <c r="NM89" s="229">
        <v>2.85</v>
      </c>
      <c r="NN89" s="108">
        <f>NK89/NL4</f>
        <v>77457076.384839654</v>
      </c>
      <c r="NP89" s="98" t="s">
        <v>33</v>
      </c>
      <c r="NQ89" s="105">
        <v>532955201</v>
      </c>
      <c r="NR89" s="100">
        <v>4</v>
      </c>
      <c r="NS89" s="229">
        <v>3.52</v>
      </c>
      <c r="NT89" s="108">
        <f>NQ89/NR4</f>
        <v>77690262.536443144</v>
      </c>
      <c r="NV89" s="98" t="s">
        <v>33</v>
      </c>
      <c r="NW89" s="105">
        <v>534363242</v>
      </c>
      <c r="NX89" s="100">
        <v>4</v>
      </c>
      <c r="NY89" s="229">
        <v>3.08</v>
      </c>
      <c r="NZ89" s="108">
        <f>NW89/NX4</f>
        <v>77895516.326530606</v>
      </c>
      <c r="OB89" s="98" t="s">
        <v>33</v>
      </c>
      <c r="OC89" s="105">
        <v>535817527</v>
      </c>
      <c r="OD89" s="100">
        <v>4</v>
      </c>
      <c r="OE89" s="229">
        <v>3.36</v>
      </c>
      <c r="OF89" s="108">
        <f>OC89/OD4</f>
        <v>78107511.224489793</v>
      </c>
      <c r="OH89" s="98" t="s">
        <v>33</v>
      </c>
      <c r="OI89" s="105">
        <v>537684758</v>
      </c>
      <c r="OJ89" s="100">
        <v>4</v>
      </c>
      <c r="OK89" s="229">
        <v>4.08</v>
      </c>
      <c r="OL89" s="108">
        <f>OI89/OJ4</f>
        <v>78379702.332361519</v>
      </c>
      <c r="ON89" s="98" t="s">
        <v>33</v>
      </c>
      <c r="OO89" s="105">
        <v>539004890</v>
      </c>
      <c r="OP89" s="100">
        <v>4</v>
      </c>
      <c r="OQ89" s="229">
        <v>2.95</v>
      </c>
      <c r="OR89" s="108">
        <f>OO89/OP4</f>
        <v>78572141.399416909</v>
      </c>
      <c r="OT89" s="98" t="s">
        <v>33</v>
      </c>
      <c r="OU89" s="105">
        <v>540461678</v>
      </c>
      <c r="OV89" s="100">
        <v>4</v>
      </c>
      <c r="OW89" s="229">
        <v>3.15</v>
      </c>
      <c r="OX89" s="108">
        <f>OU89/OV4</f>
        <v>78784501.16618076</v>
      </c>
      <c r="OZ89" s="98" t="s">
        <v>33</v>
      </c>
      <c r="PA89" s="105">
        <v>541867523</v>
      </c>
      <c r="PB89" s="100">
        <v>4</v>
      </c>
      <c r="PC89" s="229">
        <v>3.12</v>
      </c>
      <c r="PD89" s="108">
        <f>PA89/PB4</f>
        <v>78989434.839650139</v>
      </c>
      <c r="PF89" s="98" t="s">
        <v>33</v>
      </c>
      <c r="PG89" s="105">
        <v>543319723</v>
      </c>
      <c r="PH89" s="100">
        <v>4</v>
      </c>
      <c r="PI89" s="229">
        <v>3.12</v>
      </c>
      <c r="PJ89" s="108">
        <f>PG89/PH4</f>
        <v>79201125.801749274</v>
      </c>
      <c r="PL89" s="98" t="s">
        <v>33</v>
      </c>
      <c r="PM89" s="105">
        <v>544860764</v>
      </c>
      <c r="PN89" s="100">
        <v>4</v>
      </c>
      <c r="PO89" s="229">
        <v>3.31</v>
      </c>
      <c r="PP89" s="108">
        <f>PM89/PN4</f>
        <v>79425767.346938774</v>
      </c>
      <c r="PR89" s="98" t="s">
        <v>33</v>
      </c>
      <c r="PS89" s="105">
        <v>546224314</v>
      </c>
      <c r="PT89" s="100">
        <v>4</v>
      </c>
      <c r="PU89" s="229">
        <v>3</v>
      </c>
      <c r="PV89" s="108">
        <f>PS89/PT4</f>
        <v>79624535.56851311</v>
      </c>
      <c r="PX89" s="98" t="s">
        <v>33</v>
      </c>
      <c r="PY89" s="105">
        <v>547590936</v>
      </c>
      <c r="PZ89" s="100">
        <v>4</v>
      </c>
      <c r="QA89" s="229">
        <v>2.91</v>
      </c>
      <c r="QB89" s="108">
        <f>PY89/PZ4</f>
        <v>79823751.603498533</v>
      </c>
      <c r="QD89" s="98" t="s">
        <v>33</v>
      </c>
      <c r="QE89" s="105">
        <v>548875132</v>
      </c>
      <c r="QF89" s="100">
        <v>4</v>
      </c>
      <c r="QG89" s="229">
        <v>2.81</v>
      </c>
      <c r="QH89" s="108">
        <f>QE89/QF4</f>
        <v>80010952.186588913</v>
      </c>
      <c r="QJ89" s="98" t="s">
        <v>33</v>
      </c>
      <c r="QK89" s="105">
        <v>550445932</v>
      </c>
      <c r="QL89" s="100">
        <v>4</v>
      </c>
      <c r="QM89" s="229">
        <v>3.41</v>
      </c>
      <c r="QN89" s="108">
        <f>QK89/QL4</f>
        <v>80239931.778425649</v>
      </c>
      <c r="QP89" s="98" t="s">
        <v>33</v>
      </c>
      <c r="QQ89" s="105">
        <v>551814866</v>
      </c>
      <c r="QR89" s="100">
        <v>4</v>
      </c>
      <c r="QS89" s="229">
        <v>2.89</v>
      </c>
      <c r="QT89" s="108">
        <f>QQ89/QR4</f>
        <v>80439484.839650139</v>
      </c>
      <c r="QV89" s="98" t="s">
        <v>33</v>
      </c>
      <c r="QW89" s="105">
        <v>552975610</v>
      </c>
      <c r="QX89" s="100">
        <v>4</v>
      </c>
      <c r="QY89" s="229">
        <v>2.72</v>
      </c>
      <c r="QZ89" s="108">
        <f>QW89/QX4</f>
        <v>80608689.504373178</v>
      </c>
      <c r="RB89" s="98" t="s">
        <v>33</v>
      </c>
      <c r="RC89" s="105">
        <v>554288890</v>
      </c>
      <c r="RD89" s="100">
        <v>4</v>
      </c>
      <c r="RE89" s="229">
        <v>2.75</v>
      </c>
      <c r="RF89" s="108">
        <f>RC89/RD4</f>
        <v>80800129.737609327</v>
      </c>
      <c r="RH89" s="98" t="s">
        <v>33</v>
      </c>
      <c r="RI89" s="105">
        <v>555736228</v>
      </c>
      <c r="RJ89" s="100">
        <v>4</v>
      </c>
      <c r="RK89" s="229">
        <v>3.13</v>
      </c>
      <c r="RL89" s="108">
        <f>RI89/RJ4</f>
        <v>81011111.953352764</v>
      </c>
      <c r="RN89" s="98" t="s">
        <v>33</v>
      </c>
      <c r="RO89" s="105">
        <v>557002170</v>
      </c>
      <c r="RP89" s="100">
        <v>4</v>
      </c>
      <c r="RQ89" s="229">
        <v>2.63</v>
      </c>
      <c r="RR89" s="108">
        <f>RO89/RP4</f>
        <v>81195651.603498533</v>
      </c>
      <c r="RT89" s="98" t="s">
        <v>33</v>
      </c>
      <c r="RU89" s="105">
        <v>557894870</v>
      </c>
      <c r="RV89" s="100">
        <v>4</v>
      </c>
      <c r="RW89" s="229">
        <v>1.92</v>
      </c>
      <c r="RX89" s="108">
        <f>RU89/RV4</f>
        <v>81325782.798833817</v>
      </c>
      <c r="RZ89" s="98" t="s">
        <v>33</v>
      </c>
      <c r="SA89" s="105">
        <v>559408066</v>
      </c>
      <c r="SB89" s="100">
        <v>4</v>
      </c>
      <c r="SC89" s="229">
        <v>3.16</v>
      </c>
      <c r="SD89" s="108">
        <f>SA89/SB4</f>
        <v>81546365.306122452</v>
      </c>
      <c r="SF89" s="98" t="s">
        <v>33</v>
      </c>
      <c r="SG89" s="105">
        <v>560733874</v>
      </c>
      <c r="SH89" s="100">
        <v>4</v>
      </c>
      <c r="SI89" s="229">
        <v>2.75</v>
      </c>
      <c r="SJ89" s="108">
        <f>SG89/SH4</f>
        <v>81739631.778425649</v>
      </c>
      <c r="SL89" s="98" t="s">
        <v>33</v>
      </c>
      <c r="SM89" s="105">
        <v>561702101</v>
      </c>
      <c r="SN89" s="100">
        <v>4</v>
      </c>
      <c r="SO89" s="229">
        <v>2.0699999999999998</v>
      </c>
      <c r="SP89" s="108">
        <f>SM89/SN4</f>
        <v>81880772.740524784</v>
      </c>
      <c r="SR89" s="98" t="s">
        <v>33</v>
      </c>
      <c r="SS89" s="105">
        <v>562833329</v>
      </c>
      <c r="ST89" s="100">
        <v>4</v>
      </c>
      <c r="SU89" s="229">
        <v>2.2200000000000002</v>
      </c>
      <c r="SV89" s="108">
        <f>SS89/ST4</f>
        <v>82045674.781341106</v>
      </c>
      <c r="SX89" s="98" t="s">
        <v>33</v>
      </c>
      <c r="SY89" s="105">
        <v>564513375</v>
      </c>
      <c r="SZ89" s="100">
        <v>4</v>
      </c>
      <c r="TA89" s="229">
        <v>4.0599999999999996</v>
      </c>
      <c r="TB89" s="108">
        <f>SY89/SZ4</f>
        <v>82290579.446064129</v>
      </c>
      <c r="TD89" s="98" t="s">
        <v>34</v>
      </c>
      <c r="TE89" s="105">
        <v>565800168.13</v>
      </c>
      <c r="TF89" s="100">
        <v>4</v>
      </c>
      <c r="TG89" s="229">
        <v>2.64</v>
      </c>
      <c r="TH89" s="108">
        <f>TE89/TF4</f>
        <v>82478158.619533524</v>
      </c>
      <c r="TJ89" s="98" t="s">
        <v>34</v>
      </c>
      <c r="TK89" s="105">
        <v>567052220.98000002</v>
      </c>
      <c r="TL89" s="100">
        <v>4</v>
      </c>
      <c r="TM89" s="229">
        <v>2.64</v>
      </c>
      <c r="TN89" s="108">
        <f>TK89/TL4</f>
        <v>82660673.612244904</v>
      </c>
      <c r="TP89" s="98" t="s">
        <v>34</v>
      </c>
      <c r="TQ89" s="105">
        <v>568583024.48000002</v>
      </c>
      <c r="TR89" s="100">
        <v>4</v>
      </c>
      <c r="TS89" s="229">
        <v>3.45</v>
      </c>
      <c r="TT89" s="108">
        <f>TQ89/TR4</f>
        <v>82883822.81049563</v>
      </c>
      <c r="TV89" s="98" t="s">
        <v>34</v>
      </c>
      <c r="TW89" s="105">
        <v>568507335.13</v>
      </c>
      <c r="TX89" s="100">
        <v>4</v>
      </c>
      <c r="TY89" s="229">
        <v>-0.24</v>
      </c>
      <c r="TZ89" s="108">
        <f>TW89/TX4</f>
        <v>82872789.377551019</v>
      </c>
      <c r="UB89" s="98" t="s">
        <v>34</v>
      </c>
      <c r="UC89" s="112">
        <v>569948517.86000001</v>
      </c>
      <c r="UD89" s="100">
        <v>4</v>
      </c>
      <c r="UE89" s="229">
        <v>3.04</v>
      </c>
      <c r="UF89" s="108">
        <f>UC89/UD4</f>
        <v>83082874.323615164</v>
      </c>
    </row>
    <row r="90" spans="1:552" x14ac:dyDescent="0.25">
      <c r="A90" s="76" t="s">
        <v>254</v>
      </c>
      <c r="B90" s="77" t="s">
        <v>121</v>
      </c>
      <c r="C90" s="258" t="s">
        <v>173</v>
      </c>
      <c r="D90" s="289"/>
      <c r="E90" s="94"/>
      <c r="F90" s="94"/>
      <c r="G90" s="91"/>
      <c r="H90" s="319">
        <f t="shared" si="636"/>
        <v>0</v>
      </c>
      <c r="I90" s="125"/>
      <c r="J90" s="94"/>
      <c r="K90" s="94"/>
      <c r="M90" s="218">
        <f t="shared" si="637"/>
        <v>0</v>
      </c>
      <c r="N90" s="89"/>
      <c r="O90" s="320"/>
      <c r="P90" s="94"/>
      <c r="Q90" s="320">
        <f t="shared" si="638"/>
        <v>0</v>
      </c>
      <c r="R90" s="321"/>
      <c r="S90" s="89"/>
      <c r="T90" s="88"/>
      <c r="U90" s="94"/>
      <c r="V90" s="97">
        <f t="shared" si="639"/>
        <v>0</v>
      </c>
      <c r="W90" s="321"/>
      <c r="X90" s="289"/>
      <c r="Y90" s="88"/>
      <c r="Z90" s="94"/>
      <c r="AA90" s="93">
        <f t="shared" si="640"/>
        <v>0</v>
      </c>
      <c r="AB90" s="321"/>
      <c r="AC90" s="89"/>
      <c r="AD90" s="88"/>
      <c r="AE90" s="88"/>
      <c r="AF90" s="93">
        <f t="shared" si="641"/>
        <v>0</v>
      </c>
      <c r="AG90" s="321"/>
      <c r="AH90" s="133"/>
      <c r="AI90" s="88"/>
      <c r="AJ90" s="94"/>
      <c r="AK90" s="220">
        <f t="shared" si="642"/>
        <v>0</v>
      </c>
      <c r="AL90" s="321"/>
      <c r="AM90" s="89"/>
      <c r="AN90" s="88"/>
      <c r="AO90" s="94"/>
      <c r="AP90" s="264"/>
      <c r="AQ90" s="93">
        <f t="shared" si="643"/>
        <v>0</v>
      </c>
      <c r="AR90" s="88"/>
      <c r="AS90" s="89"/>
      <c r="AT90" s="88"/>
      <c r="AU90" s="94"/>
      <c r="AV90" s="221"/>
      <c r="AW90" s="97">
        <f t="shared" si="644"/>
        <v>0</v>
      </c>
      <c r="AX90" s="89"/>
      <c r="AY90" s="88"/>
      <c r="AZ90" s="94"/>
      <c r="BA90" s="94"/>
      <c r="BB90" s="220">
        <f t="shared" si="645"/>
        <v>0</v>
      </c>
      <c r="BC90" s="326"/>
      <c r="BD90" s="88"/>
      <c r="BE90" s="327"/>
      <c r="BF90" s="113"/>
      <c r="BG90" s="97">
        <f t="shared" si="646"/>
        <v>0</v>
      </c>
      <c r="BH90" s="98"/>
      <c r="BI90" s="99"/>
      <c r="BJ90" s="100"/>
      <c r="BK90" s="100"/>
      <c r="BL90" s="223">
        <f t="shared" si="647"/>
        <v>0</v>
      </c>
      <c r="BM90" s="224"/>
      <c r="BN90" s="99"/>
      <c r="BO90" s="100"/>
      <c r="BP90" s="106"/>
      <c r="BQ90" s="104">
        <f t="shared" si="648"/>
        <v>0</v>
      </c>
      <c r="BR90" s="98"/>
      <c r="BS90" s="99"/>
      <c r="BT90" s="100"/>
      <c r="BU90" s="106"/>
      <c r="BV90" s="104">
        <f t="shared" si="649"/>
        <v>0</v>
      </c>
      <c r="BW90" s="98"/>
      <c r="BX90" s="99"/>
      <c r="BY90" s="100"/>
      <c r="BZ90" s="100"/>
      <c r="CA90" s="104">
        <f t="shared" si="650"/>
        <v>0</v>
      </c>
      <c r="CB90" s="98"/>
      <c r="CC90" s="99"/>
      <c r="CD90" s="100"/>
      <c r="CE90" s="100"/>
      <c r="CF90" s="104">
        <f t="shared" si="651"/>
        <v>0</v>
      </c>
      <c r="CG90" s="98"/>
      <c r="CH90" s="99"/>
      <c r="CI90" s="99"/>
      <c r="CJ90" s="106"/>
      <c r="CK90" s="105">
        <f t="shared" si="652"/>
        <v>0</v>
      </c>
      <c r="CL90" s="98"/>
      <c r="CM90" s="105"/>
      <c r="CN90" s="105"/>
      <c r="CO90" s="106"/>
      <c r="CP90" s="104">
        <f t="shared" si="653"/>
        <v>0</v>
      </c>
      <c r="CQ90" s="98"/>
      <c r="CR90" s="99"/>
      <c r="CS90" s="100"/>
      <c r="CT90" s="100"/>
      <c r="CU90" s="104">
        <f t="shared" si="654"/>
        <v>0</v>
      </c>
      <c r="CW90" s="107"/>
      <c r="CZ90" s="104">
        <f t="shared" si="655"/>
        <v>0</v>
      </c>
      <c r="DA90" s="105"/>
      <c r="DC90" s="107"/>
      <c r="DF90" s="104">
        <f t="shared" si="656"/>
        <v>0</v>
      </c>
      <c r="DH90" s="107"/>
      <c r="DK90" s="104">
        <f t="shared" si="657"/>
        <v>0</v>
      </c>
      <c r="DM90" s="107"/>
      <c r="DO90" s="228"/>
      <c r="DP90" s="104">
        <f t="shared" si="658"/>
        <v>0</v>
      </c>
      <c r="DR90" s="107"/>
      <c r="DT90" s="228"/>
      <c r="DU90" s="104">
        <f t="shared" si="659"/>
        <v>0</v>
      </c>
      <c r="DW90" s="107"/>
      <c r="DY90" s="228"/>
      <c r="DZ90" s="104">
        <f t="shared" si="660"/>
        <v>0</v>
      </c>
      <c r="EB90" s="107"/>
      <c r="ED90" s="228"/>
      <c r="EE90" s="104">
        <f t="shared" si="661"/>
        <v>0</v>
      </c>
      <c r="EG90" s="107"/>
      <c r="EI90" s="228"/>
      <c r="EJ90" s="104">
        <f t="shared" si="662"/>
        <v>0</v>
      </c>
      <c r="EL90" s="107"/>
      <c r="EN90" s="228"/>
      <c r="EO90" s="104">
        <f t="shared" si="663"/>
        <v>0</v>
      </c>
      <c r="EQ90" s="107"/>
      <c r="ES90" s="228"/>
      <c r="ET90" s="104">
        <f t="shared" si="664"/>
        <v>0</v>
      </c>
      <c r="EV90" s="98" t="s">
        <v>33</v>
      </c>
      <c r="EW90" s="105">
        <v>385145265</v>
      </c>
      <c r="EX90" s="100">
        <v>2</v>
      </c>
      <c r="EY90" s="229">
        <v>0.45</v>
      </c>
      <c r="EZ90" s="104">
        <f t="shared" si="665"/>
        <v>56143624.635568507</v>
      </c>
      <c r="FB90" s="98" t="s">
        <v>33</v>
      </c>
      <c r="FC90" s="105">
        <v>385653101</v>
      </c>
      <c r="FD90" s="100">
        <v>2</v>
      </c>
      <c r="FE90" s="229">
        <v>1.58</v>
      </c>
      <c r="FF90" s="104">
        <f t="shared" si="666"/>
        <v>56217653.206997082</v>
      </c>
      <c r="FH90" s="98" t="s">
        <v>33</v>
      </c>
      <c r="FI90" s="112">
        <v>463771727</v>
      </c>
      <c r="FJ90" s="100">
        <v>2</v>
      </c>
      <c r="FK90" s="229">
        <v>1.58</v>
      </c>
      <c r="FL90" s="104">
        <f t="shared" si="667"/>
        <v>67605208.017492712</v>
      </c>
      <c r="FN90" s="98" t="s">
        <v>33</v>
      </c>
      <c r="FO90" s="105">
        <v>474360439</v>
      </c>
      <c r="FP90" s="100">
        <v>3</v>
      </c>
      <c r="FQ90" s="229">
        <v>1.38</v>
      </c>
      <c r="FR90" s="104">
        <f t="shared" si="668"/>
        <v>69148752.040816322</v>
      </c>
      <c r="FT90" s="98" t="s">
        <v>33</v>
      </c>
      <c r="FU90" s="105">
        <v>474786893</v>
      </c>
      <c r="FV90" s="100">
        <v>3</v>
      </c>
      <c r="FW90" s="229">
        <v>1.1000000000000001</v>
      </c>
      <c r="FX90" s="104">
        <f t="shared" si="669"/>
        <v>69210917.346938774</v>
      </c>
      <c r="FZ90" s="98" t="s">
        <v>33</v>
      </c>
      <c r="GA90" s="105">
        <v>475007303</v>
      </c>
      <c r="GB90" s="100">
        <v>3</v>
      </c>
      <c r="GC90" s="229">
        <v>0.64</v>
      </c>
      <c r="GD90" s="104">
        <f t="shared" si="670"/>
        <v>69243047.084548101</v>
      </c>
      <c r="GF90" s="98" t="s">
        <v>33</v>
      </c>
      <c r="GG90" s="105">
        <v>475702855</v>
      </c>
      <c r="GH90" s="100">
        <v>3</v>
      </c>
      <c r="GI90" s="229">
        <v>1.76</v>
      </c>
      <c r="GJ90" s="104">
        <f t="shared" si="671"/>
        <v>69344439.504373178</v>
      </c>
      <c r="GL90" s="98" t="s">
        <v>34</v>
      </c>
      <c r="GM90" s="105">
        <v>475119828</v>
      </c>
      <c r="GN90" s="100">
        <v>3</v>
      </c>
      <c r="GO90" s="229">
        <v>-1.51</v>
      </c>
      <c r="GP90" s="104">
        <f t="shared" si="672"/>
        <v>69259450.145772591</v>
      </c>
      <c r="GR90" s="98" t="s">
        <v>34</v>
      </c>
      <c r="GS90" s="105">
        <v>475992546</v>
      </c>
      <c r="GT90" s="100">
        <v>3</v>
      </c>
      <c r="GU90" s="229">
        <v>2.2000000000000002</v>
      </c>
      <c r="GV90" s="104">
        <f t="shared" si="673"/>
        <v>69386668.513119534</v>
      </c>
      <c r="GX90" s="98" t="s">
        <v>34</v>
      </c>
      <c r="GY90" s="105">
        <v>476551170</v>
      </c>
      <c r="GZ90" s="100">
        <v>3</v>
      </c>
      <c r="HA90" s="229">
        <v>1.43</v>
      </c>
      <c r="HB90" s="108">
        <f t="shared" si="674"/>
        <v>69468100.58309038</v>
      </c>
      <c r="HD90" s="98" t="s">
        <v>34</v>
      </c>
      <c r="HE90" s="105">
        <v>476619658.92000002</v>
      </c>
      <c r="HF90" s="100">
        <v>3</v>
      </c>
      <c r="HG90" s="229">
        <v>0.35</v>
      </c>
      <c r="HH90" s="108">
        <f t="shared" si="675"/>
        <v>69478084.390670553</v>
      </c>
      <c r="HJ90" s="98" t="s">
        <v>34</v>
      </c>
      <c r="HK90" s="105">
        <v>476485373</v>
      </c>
      <c r="HL90" s="100">
        <v>3</v>
      </c>
      <c r="HM90" s="229">
        <v>-0.34</v>
      </c>
      <c r="HN90" s="108">
        <f t="shared" si="676"/>
        <v>69458509.183673471</v>
      </c>
      <c r="HP90" s="98" t="s">
        <v>34</v>
      </c>
      <c r="HQ90" s="105">
        <v>477128664</v>
      </c>
      <c r="HR90" s="100">
        <v>3</v>
      </c>
      <c r="HS90" s="229">
        <v>1.57</v>
      </c>
      <c r="HT90" s="108">
        <f t="shared" si="677"/>
        <v>69552283.381924197</v>
      </c>
      <c r="HV90" s="98" t="s">
        <v>34</v>
      </c>
      <c r="HW90" s="105">
        <v>477732812</v>
      </c>
      <c r="HX90" s="100">
        <v>3</v>
      </c>
      <c r="HY90" s="229">
        <v>1.52</v>
      </c>
      <c r="HZ90" s="108">
        <f t="shared" si="678"/>
        <v>69640351.603498533</v>
      </c>
      <c r="IB90" s="98" t="s">
        <v>34</v>
      </c>
      <c r="IC90" s="105">
        <v>478266968</v>
      </c>
      <c r="ID90" s="100">
        <v>3</v>
      </c>
      <c r="IE90" s="229">
        <v>1.29</v>
      </c>
      <c r="IF90" s="108">
        <f t="shared" si="679"/>
        <v>69718216.909620985</v>
      </c>
      <c r="IH90" s="98" t="s">
        <v>34</v>
      </c>
      <c r="II90" s="105">
        <v>479178060</v>
      </c>
      <c r="IJ90" s="100">
        <v>3</v>
      </c>
      <c r="IK90" s="229">
        <v>2.2200000000000002</v>
      </c>
      <c r="IL90" s="108">
        <f t="shared" si="680"/>
        <v>69851029.154518947</v>
      </c>
      <c r="IN90" s="98" t="s">
        <v>34</v>
      </c>
      <c r="IO90" s="105">
        <v>479501422</v>
      </c>
      <c r="IP90" s="100">
        <v>3</v>
      </c>
      <c r="IQ90" s="229">
        <v>0.99</v>
      </c>
      <c r="IR90" s="108">
        <f t="shared" si="681"/>
        <v>69898166.472303197</v>
      </c>
      <c r="IT90" s="98" t="s">
        <v>34</v>
      </c>
      <c r="IU90" s="105">
        <v>480368146</v>
      </c>
      <c r="IV90" s="100">
        <v>3</v>
      </c>
      <c r="IW90" s="229">
        <v>2.1</v>
      </c>
      <c r="IX90" s="108">
        <f t="shared" si="682"/>
        <v>70024511.078717202</v>
      </c>
      <c r="IZ90" s="98" t="s">
        <v>34</v>
      </c>
      <c r="JA90" s="105">
        <v>481212517</v>
      </c>
      <c r="JB90" s="100">
        <v>3</v>
      </c>
      <c r="JC90" s="229">
        <v>2.11</v>
      </c>
      <c r="JD90" s="108">
        <f t="shared" si="691"/>
        <v>70147597.230320692</v>
      </c>
      <c r="JF90" s="98" t="s">
        <v>34</v>
      </c>
      <c r="JG90" s="105">
        <v>482107375</v>
      </c>
      <c r="JH90" s="100">
        <v>3</v>
      </c>
      <c r="JI90" s="229">
        <v>2.16</v>
      </c>
      <c r="JJ90" s="108">
        <f t="shared" si="683"/>
        <v>70278043.002915442</v>
      </c>
      <c r="JL90" s="98" t="s">
        <v>34</v>
      </c>
      <c r="JM90" s="105">
        <v>483045787</v>
      </c>
      <c r="JN90" s="100">
        <v>3</v>
      </c>
      <c r="JO90" s="229">
        <v>2.34</v>
      </c>
      <c r="JP90" s="108">
        <f t="shared" si="684"/>
        <v>70414837.755102038</v>
      </c>
      <c r="JR90" s="98" t="s">
        <v>34</v>
      </c>
      <c r="JS90" s="105">
        <v>484002701</v>
      </c>
      <c r="JT90" s="100">
        <v>3</v>
      </c>
      <c r="JU90" s="229">
        <v>2.2999999999999998</v>
      </c>
      <c r="JV90" s="108">
        <f t="shared" si="685"/>
        <v>70554329.591836736</v>
      </c>
      <c r="JX90" s="98" t="s">
        <v>34</v>
      </c>
      <c r="JY90" s="105">
        <v>485332588</v>
      </c>
      <c r="JZ90" s="100">
        <v>3</v>
      </c>
      <c r="KA90" s="229">
        <v>3.26</v>
      </c>
      <c r="KB90" s="108">
        <f t="shared" si="686"/>
        <v>70748190.670553938</v>
      </c>
      <c r="KD90" s="98" t="s">
        <v>34</v>
      </c>
      <c r="KE90" s="105">
        <v>486409817</v>
      </c>
      <c r="KF90" s="100">
        <v>3</v>
      </c>
      <c r="KG90" s="229">
        <v>2.74</v>
      </c>
      <c r="KH90" s="108">
        <f t="shared" si="687"/>
        <v>70905221.137026235</v>
      </c>
      <c r="KJ90" s="98" t="s">
        <v>34</v>
      </c>
      <c r="KK90" s="105">
        <v>487398472</v>
      </c>
      <c r="KL90" s="100">
        <v>3</v>
      </c>
      <c r="KM90" s="229">
        <v>2.4</v>
      </c>
      <c r="KN90" s="108">
        <f t="shared" si="688"/>
        <v>71049339.941690952</v>
      </c>
      <c r="KP90" s="98" t="s">
        <v>34</v>
      </c>
      <c r="KQ90" s="105">
        <v>488561575</v>
      </c>
      <c r="KR90" s="100">
        <v>3</v>
      </c>
      <c r="KS90" s="229">
        <v>2.86</v>
      </c>
      <c r="KT90" s="108">
        <f t="shared" si="689"/>
        <v>71218888.483965009</v>
      </c>
      <c r="KV90" s="98" t="s">
        <v>33</v>
      </c>
      <c r="KW90" s="105">
        <v>489575482</v>
      </c>
      <c r="KX90" s="100">
        <v>3</v>
      </c>
      <c r="KY90" s="229">
        <v>2.41</v>
      </c>
      <c r="KZ90" s="108">
        <f t="shared" si="690"/>
        <v>71366688.338192418</v>
      </c>
      <c r="LB90" s="98" t="s">
        <v>33</v>
      </c>
      <c r="LC90" s="105">
        <v>489177812</v>
      </c>
      <c r="LD90" s="100">
        <v>3</v>
      </c>
      <c r="LE90" s="229">
        <v>-1.06</v>
      </c>
      <c r="LF90" s="108">
        <f t="shared" si="692"/>
        <v>71308718.950437307</v>
      </c>
      <c r="LH90" s="98" t="s">
        <v>33</v>
      </c>
      <c r="LI90" s="105">
        <v>490256319</v>
      </c>
      <c r="LJ90" s="100">
        <v>3</v>
      </c>
      <c r="LK90" s="229">
        <v>-1.1100000000000001</v>
      </c>
      <c r="LL90" s="108">
        <f t="shared" si="697"/>
        <v>71465935.714285716</v>
      </c>
      <c r="LN90" s="98" t="s">
        <v>33</v>
      </c>
      <c r="LO90" s="105">
        <v>491322891</v>
      </c>
      <c r="LP90" s="100">
        <v>3</v>
      </c>
      <c r="LQ90" s="229">
        <v>2.37</v>
      </c>
      <c r="LR90" s="108">
        <f t="shared" si="698"/>
        <v>71621412.682215735</v>
      </c>
      <c r="LT90" s="98" t="s">
        <v>33</v>
      </c>
      <c r="LU90" s="105">
        <v>492545936</v>
      </c>
      <c r="LV90" s="100">
        <v>3</v>
      </c>
      <c r="LW90" s="229">
        <v>2.99</v>
      </c>
      <c r="LX90" s="108">
        <f t="shared" si="693"/>
        <v>71799699.125364423</v>
      </c>
      <c r="LZ90" s="98" t="s">
        <v>33</v>
      </c>
      <c r="MA90" s="105">
        <v>493971599</v>
      </c>
      <c r="MB90" s="100">
        <v>3</v>
      </c>
      <c r="MC90" s="229">
        <v>3.37</v>
      </c>
      <c r="MD90" s="108">
        <f t="shared" si="694"/>
        <v>72007521.720116615</v>
      </c>
      <c r="MF90" s="98" t="s">
        <v>33</v>
      </c>
      <c r="MG90" s="105">
        <v>495322830</v>
      </c>
      <c r="MH90" s="100">
        <v>3</v>
      </c>
      <c r="MI90" s="229">
        <v>3.28</v>
      </c>
      <c r="MJ90" s="108">
        <f t="shared" si="699"/>
        <v>72204494.169096202</v>
      </c>
      <c r="ML90" s="98" t="s">
        <v>33</v>
      </c>
      <c r="MM90" s="105">
        <v>496597877</v>
      </c>
      <c r="MN90" s="100">
        <v>3</v>
      </c>
      <c r="MO90" s="229">
        <v>3</v>
      </c>
      <c r="MP90" s="108">
        <f>MM90/MN4</f>
        <v>72390361.078717202</v>
      </c>
      <c r="MR90" s="98" t="s">
        <v>33</v>
      </c>
      <c r="MS90" s="105">
        <v>497946264</v>
      </c>
      <c r="MT90" s="100">
        <v>3</v>
      </c>
      <c r="MU90" s="229">
        <v>3.16</v>
      </c>
      <c r="MV90" s="108">
        <f>MS90/MT4</f>
        <v>72586918.950437307</v>
      </c>
      <c r="MX90" s="98" t="s">
        <v>33</v>
      </c>
      <c r="MY90" s="105">
        <v>499164967</v>
      </c>
      <c r="MZ90" s="100">
        <v>3</v>
      </c>
      <c r="NA90" s="229">
        <v>2.94</v>
      </c>
      <c r="NB90" s="108">
        <f>MY90/MZ4</f>
        <v>72764572.448979586</v>
      </c>
      <c r="ND90" s="98" t="s">
        <v>33</v>
      </c>
      <c r="NE90" s="105">
        <v>500501345</v>
      </c>
      <c r="NF90" s="100">
        <v>3</v>
      </c>
      <c r="NG90" s="229">
        <v>3.12</v>
      </c>
      <c r="NH90" s="108">
        <f>NE90/NF4</f>
        <v>72959379.737609327</v>
      </c>
      <c r="NJ90" s="98" t="s">
        <v>33</v>
      </c>
      <c r="NK90" s="105">
        <v>503831051</v>
      </c>
      <c r="NL90" s="100">
        <v>3</v>
      </c>
      <c r="NM90" s="229">
        <v>7.98</v>
      </c>
      <c r="NN90" s="108">
        <f>NK90/NL4</f>
        <v>73444759.620991245</v>
      </c>
      <c r="NP90" s="98" t="s">
        <v>33</v>
      </c>
      <c r="NQ90" s="105">
        <v>505117940</v>
      </c>
      <c r="NR90" s="100">
        <v>3</v>
      </c>
      <c r="NS90" s="229">
        <v>2.9</v>
      </c>
      <c r="NT90" s="108">
        <f>NQ90/NR4</f>
        <v>73632352.769679293</v>
      </c>
      <c r="NV90" s="98" t="s">
        <v>33</v>
      </c>
      <c r="NW90" s="105">
        <v>506229554</v>
      </c>
      <c r="NX90" s="100">
        <v>3</v>
      </c>
      <c r="NY90" s="229">
        <v>2.56</v>
      </c>
      <c r="NZ90" s="108">
        <f>NW90/NX4</f>
        <v>73794395.626822159</v>
      </c>
      <c r="OB90" s="98" t="s">
        <v>33</v>
      </c>
      <c r="OC90" s="105">
        <v>507872473</v>
      </c>
      <c r="OD90" s="100">
        <v>3</v>
      </c>
      <c r="OE90" s="229">
        <v>3.98</v>
      </c>
      <c r="OF90" s="108">
        <f>OC90/OD4</f>
        <v>74033888.192419827</v>
      </c>
      <c r="OH90" s="98" t="s">
        <v>33</v>
      </c>
      <c r="OI90" s="105">
        <v>509089067</v>
      </c>
      <c r="OJ90" s="100">
        <v>3</v>
      </c>
      <c r="OK90" s="229">
        <v>2.93</v>
      </c>
      <c r="OL90" s="108">
        <f>OI90/OJ4</f>
        <v>74211234.256559759</v>
      </c>
      <c r="ON90" s="98" t="s">
        <v>33</v>
      </c>
      <c r="OO90" s="105">
        <v>510158274</v>
      </c>
      <c r="OP90" s="100">
        <v>3</v>
      </c>
      <c r="OQ90" s="229">
        <v>2.52</v>
      </c>
      <c r="OR90" s="108">
        <f>OO90/OP4</f>
        <v>74367095.335276961</v>
      </c>
      <c r="OT90" s="98" t="s">
        <v>33</v>
      </c>
      <c r="OU90" s="105">
        <v>511332194</v>
      </c>
      <c r="OV90" s="100">
        <v>3</v>
      </c>
      <c r="OW90" s="229">
        <v>2.68</v>
      </c>
      <c r="OX90" s="108">
        <f>OU90/OV4</f>
        <v>74538220.699708447</v>
      </c>
      <c r="OZ90" s="98" t="s">
        <v>33</v>
      </c>
      <c r="PA90" s="105">
        <v>512362966</v>
      </c>
      <c r="PB90" s="100">
        <v>3</v>
      </c>
      <c r="PC90" s="229">
        <v>2.42</v>
      </c>
      <c r="PD90" s="108">
        <f>PA90/PB4</f>
        <v>74688479.008746356</v>
      </c>
      <c r="PF90" s="98" t="s">
        <v>33</v>
      </c>
      <c r="PG90" s="105">
        <v>513748873</v>
      </c>
      <c r="PH90" s="100">
        <v>3</v>
      </c>
      <c r="PI90" s="229">
        <v>3.17</v>
      </c>
      <c r="PJ90" s="108">
        <f>PG90/PH4</f>
        <v>74890506.268221572</v>
      </c>
      <c r="PL90" s="98" t="s">
        <v>33</v>
      </c>
      <c r="PM90" s="105">
        <v>515407999</v>
      </c>
      <c r="PN90" s="100">
        <v>3</v>
      </c>
      <c r="PO90" s="229">
        <v>3.8</v>
      </c>
      <c r="PP90" s="108">
        <f>PM90/PN4</f>
        <v>75132361.370262384</v>
      </c>
      <c r="PR90" s="98" t="s">
        <v>33</v>
      </c>
      <c r="PS90" s="105">
        <v>516473976</v>
      </c>
      <c r="PT90" s="100">
        <v>3</v>
      </c>
      <c r="PU90" s="229">
        <v>2.48</v>
      </c>
      <c r="PV90" s="108">
        <f>PS90/PT4</f>
        <v>75287751.603498533</v>
      </c>
      <c r="PX90" s="98" t="s">
        <v>33</v>
      </c>
      <c r="PY90" s="105">
        <v>517396441</v>
      </c>
      <c r="PZ90" s="100">
        <v>3</v>
      </c>
      <c r="QA90" s="229">
        <v>2.0699999999999998</v>
      </c>
      <c r="QB90" s="108">
        <f>PY90/PZ4</f>
        <v>75422221.720116615</v>
      </c>
      <c r="QD90" s="98" t="s">
        <v>33</v>
      </c>
      <c r="QE90" s="105">
        <v>518511754</v>
      </c>
      <c r="QF90" s="100">
        <v>3</v>
      </c>
      <c r="QG90" s="229">
        <v>2.59</v>
      </c>
      <c r="QH90" s="108">
        <f>QE90/QF4</f>
        <v>75584803.790087461</v>
      </c>
      <c r="QJ90" s="98" t="s">
        <v>33</v>
      </c>
      <c r="QK90" s="105">
        <v>519420650</v>
      </c>
      <c r="QL90" s="100">
        <v>3</v>
      </c>
      <c r="QM90" s="229">
        <v>2.04</v>
      </c>
      <c r="QN90" s="108">
        <f>QK90/QL4</f>
        <v>75717295.918367341</v>
      </c>
      <c r="QP90" s="98" t="s">
        <v>33</v>
      </c>
      <c r="QQ90" s="105">
        <v>520590738</v>
      </c>
      <c r="QR90" s="100">
        <v>3</v>
      </c>
      <c r="QS90" s="229">
        <v>2.63</v>
      </c>
      <c r="QT90" s="108">
        <f>QQ90/QR4</f>
        <v>75887862.682215735</v>
      </c>
      <c r="QV90" s="98" t="s">
        <v>33</v>
      </c>
      <c r="QW90" s="105">
        <v>521150889</v>
      </c>
      <c r="QX90" s="100">
        <v>3</v>
      </c>
      <c r="QY90" s="229">
        <v>1.45</v>
      </c>
      <c r="QZ90" s="108">
        <f>QW90/QX4</f>
        <v>75969517.346938774</v>
      </c>
      <c r="RB90" s="98" t="s">
        <v>33</v>
      </c>
      <c r="RC90" s="105">
        <v>521921361</v>
      </c>
      <c r="RD90" s="100">
        <v>3</v>
      </c>
      <c r="RE90" s="229">
        <v>1.7</v>
      </c>
      <c r="RF90" s="108">
        <f>RC90/RD4</f>
        <v>76081831.049562678</v>
      </c>
      <c r="RH90" s="98" t="s">
        <v>33</v>
      </c>
      <c r="RI90" s="105">
        <v>525014267</v>
      </c>
      <c r="RJ90" s="100">
        <v>3</v>
      </c>
      <c r="RK90" s="229">
        <v>7.11</v>
      </c>
      <c r="RL90" s="108">
        <f>RI90/RJ4</f>
        <v>76532691.982507288</v>
      </c>
      <c r="RN90" s="98" t="s">
        <v>33</v>
      </c>
      <c r="RO90" s="105">
        <v>526341882</v>
      </c>
      <c r="RP90" s="100">
        <v>3</v>
      </c>
      <c r="RQ90" s="229">
        <v>2.96</v>
      </c>
      <c r="RR90" s="108">
        <f>RO90/RP4</f>
        <v>76726221.865889207</v>
      </c>
      <c r="RT90" s="98" t="s">
        <v>33</v>
      </c>
      <c r="RU90" s="105">
        <v>527286586</v>
      </c>
      <c r="RV90" s="100">
        <v>3</v>
      </c>
      <c r="RW90" s="229">
        <v>2.15</v>
      </c>
      <c r="RX90" s="108">
        <f>RU90/RV4</f>
        <v>76863933.819241986</v>
      </c>
      <c r="RZ90" s="98" t="s">
        <v>33</v>
      </c>
      <c r="SA90" s="105">
        <v>527523129</v>
      </c>
      <c r="SB90" s="100">
        <v>3</v>
      </c>
      <c r="SC90" s="229">
        <v>0.56000000000000005</v>
      </c>
      <c r="SD90" s="108">
        <f>SA90/SB4</f>
        <v>76898415.306122452</v>
      </c>
      <c r="SF90" s="98" t="s">
        <v>33</v>
      </c>
      <c r="SG90" s="105">
        <v>528457715</v>
      </c>
      <c r="SH90" s="100">
        <v>3</v>
      </c>
      <c r="SI90" s="229">
        <v>2.06</v>
      </c>
      <c r="SJ90" s="108">
        <f>SG90/SH4</f>
        <v>77034652.332361519</v>
      </c>
      <c r="SL90" s="98" t="s">
        <v>33</v>
      </c>
      <c r="SM90" s="105">
        <v>527566380</v>
      </c>
      <c r="SN90" s="100">
        <v>3</v>
      </c>
      <c r="SO90" s="229">
        <v>-2.02</v>
      </c>
      <c r="SP90" s="108">
        <f>SM90/SN4</f>
        <v>76904720.116618067</v>
      </c>
      <c r="SR90" s="98" t="s">
        <v>33</v>
      </c>
      <c r="SS90" s="105">
        <v>527361408</v>
      </c>
      <c r="ST90" s="100">
        <v>3</v>
      </c>
      <c r="SU90" s="229">
        <v>-0.6</v>
      </c>
      <c r="SV90" s="108">
        <f>SS90/ST4</f>
        <v>76874840.816326529</v>
      </c>
      <c r="SX90" s="98" t="s">
        <v>33</v>
      </c>
      <c r="SY90" s="105">
        <v>528939150</v>
      </c>
      <c r="SZ90" s="100">
        <v>3</v>
      </c>
      <c r="TA90" s="229">
        <v>0.7</v>
      </c>
      <c r="TB90" s="108">
        <f>SY90/SZ4</f>
        <v>77104832.361516029</v>
      </c>
      <c r="TD90" s="98" t="s">
        <v>37</v>
      </c>
      <c r="TE90" s="105">
        <v>530424347.64999998</v>
      </c>
      <c r="TF90" s="100">
        <v>3</v>
      </c>
      <c r="TG90" s="229">
        <v>3.24</v>
      </c>
      <c r="TH90" s="108">
        <f>TE90/TF4</f>
        <v>77321333.476676375</v>
      </c>
      <c r="TJ90" s="98" t="s">
        <v>33</v>
      </c>
      <c r="TK90" s="105">
        <v>531602792.49000001</v>
      </c>
      <c r="TL90" s="100">
        <v>3</v>
      </c>
      <c r="TM90" s="229">
        <v>2.57</v>
      </c>
      <c r="TN90" s="108">
        <f>TK90/TL4</f>
        <v>77493118.43877551</v>
      </c>
      <c r="TP90" s="98" t="s">
        <v>33</v>
      </c>
      <c r="TQ90" s="105">
        <v>532759295.94999999</v>
      </c>
      <c r="TR90" s="100">
        <v>3</v>
      </c>
      <c r="TS90" s="229">
        <v>2.67</v>
      </c>
      <c r="TT90" s="108">
        <f>TQ90/TR4</f>
        <v>77661704.948979586</v>
      </c>
      <c r="TV90" s="98" t="s">
        <v>33</v>
      </c>
      <c r="TW90" s="105">
        <v>534047522.56999999</v>
      </c>
      <c r="TX90" s="100">
        <v>3</v>
      </c>
      <c r="TY90" s="229">
        <v>2.97</v>
      </c>
      <c r="TZ90" s="108">
        <f>TW90/TX4</f>
        <v>77849493.086005822</v>
      </c>
      <c r="UB90" s="98"/>
      <c r="UC90" s="105">
        <v>535043122.98000002</v>
      </c>
      <c r="UD90" s="100">
        <v>3</v>
      </c>
      <c r="UE90" s="229">
        <v>2.2400000000000002</v>
      </c>
      <c r="UF90" s="108">
        <f>UC90/UD4</f>
        <v>77994624.341107875</v>
      </c>
    </row>
    <row r="91" spans="1:552" x14ac:dyDescent="0.25">
      <c r="A91" s="76" t="s">
        <v>254</v>
      </c>
      <c r="B91" s="77" t="s">
        <v>177</v>
      </c>
      <c r="C91" s="258" t="s">
        <v>178</v>
      </c>
      <c r="D91" s="289"/>
      <c r="E91" s="94"/>
      <c r="F91" s="94"/>
      <c r="G91" s="91"/>
      <c r="H91" s="319">
        <f t="shared" si="636"/>
        <v>0</v>
      </c>
      <c r="I91" s="125"/>
      <c r="J91" s="94"/>
      <c r="K91" s="94"/>
      <c r="M91" s="218">
        <f t="shared" si="637"/>
        <v>0</v>
      </c>
      <c r="N91" s="89"/>
      <c r="O91" s="320"/>
      <c r="P91" s="94"/>
      <c r="Q91" s="320">
        <f t="shared" si="638"/>
        <v>0</v>
      </c>
      <c r="R91" s="321"/>
      <c r="S91" s="89"/>
      <c r="T91" s="88"/>
      <c r="U91" s="94"/>
      <c r="V91" s="97">
        <f t="shared" si="639"/>
        <v>0</v>
      </c>
      <c r="W91" s="321"/>
      <c r="X91" s="289"/>
      <c r="Y91" s="88"/>
      <c r="Z91" s="94"/>
      <c r="AA91" s="93">
        <f t="shared" si="640"/>
        <v>0</v>
      </c>
      <c r="AB91" s="321"/>
      <c r="AC91" s="89"/>
      <c r="AD91" s="88"/>
      <c r="AE91" s="88"/>
      <c r="AF91" s="93">
        <f t="shared" si="641"/>
        <v>0</v>
      </c>
      <c r="AG91" s="321"/>
      <c r="AH91" s="133"/>
      <c r="AI91" s="88"/>
      <c r="AJ91" s="94"/>
      <c r="AK91" s="220">
        <f t="shared" si="642"/>
        <v>0</v>
      </c>
      <c r="AL91" s="321"/>
      <c r="AM91" s="89"/>
      <c r="AN91" s="88"/>
      <c r="AO91" s="94"/>
      <c r="AP91" s="264"/>
      <c r="AQ91" s="93">
        <f t="shared" si="643"/>
        <v>0</v>
      </c>
      <c r="AR91" s="88"/>
      <c r="AS91" s="89"/>
      <c r="AT91" s="88"/>
      <c r="AU91" s="94"/>
      <c r="AV91" s="221"/>
      <c r="AW91" s="97">
        <f t="shared" si="644"/>
        <v>0</v>
      </c>
      <c r="AX91" s="89"/>
      <c r="AY91" s="88"/>
      <c r="AZ91" s="94"/>
      <c r="BA91" s="94"/>
      <c r="BB91" s="220">
        <f t="shared" si="645"/>
        <v>0</v>
      </c>
      <c r="BC91" s="326"/>
      <c r="BD91" s="88"/>
      <c r="BE91" s="327"/>
      <c r="BF91" s="113"/>
      <c r="BG91" s="97">
        <f t="shared" si="646"/>
        <v>0</v>
      </c>
      <c r="BH91" s="98"/>
      <c r="BI91" s="99"/>
      <c r="BJ91" s="100"/>
      <c r="BK91" s="100"/>
      <c r="BL91" s="223">
        <f t="shared" si="647"/>
        <v>0</v>
      </c>
      <c r="BM91" s="224"/>
      <c r="BN91" s="99"/>
      <c r="BO91" s="100"/>
      <c r="BP91" s="106"/>
      <c r="BQ91" s="104">
        <f t="shared" si="648"/>
        <v>0</v>
      </c>
      <c r="BR91" s="98"/>
      <c r="BS91" s="99"/>
      <c r="BT91" s="100"/>
      <c r="BU91" s="106"/>
      <c r="BV91" s="104">
        <f t="shared" si="649"/>
        <v>0</v>
      </c>
      <c r="BW91" s="98"/>
      <c r="BX91" s="99"/>
      <c r="BY91" s="100"/>
      <c r="BZ91" s="100"/>
      <c r="CA91" s="104">
        <f t="shared" si="650"/>
        <v>0</v>
      </c>
      <c r="CB91" s="98"/>
      <c r="CC91" s="99"/>
      <c r="CD91" s="100"/>
      <c r="CE91" s="100"/>
      <c r="CF91" s="104">
        <f t="shared" si="651"/>
        <v>0</v>
      </c>
      <c r="CG91" s="98"/>
      <c r="CH91" s="99"/>
      <c r="CI91" s="99"/>
      <c r="CJ91" s="106"/>
      <c r="CK91" s="105">
        <f t="shared" si="652"/>
        <v>0</v>
      </c>
      <c r="CL91" s="98"/>
      <c r="CM91" s="105"/>
      <c r="CN91" s="105"/>
      <c r="CO91" s="106"/>
      <c r="CP91" s="104">
        <f t="shared" si="653"/>
        <v>0</v>
      </c>
      <c r="CQ91" s="98"/>
      <c r="CR91" s="99"/>
      <c r="CS91" s="100"/>
      <c r="CT91" s="100"/>
      <c r="CU91" s="104">
        <f t="shared" si="654"/>
        <v>0</v>
      </c>
      <c r="CW91" s="107"/>
      <c r="CZ91" s="104">
        <f t="shared" si="655"/>
        <v>0</v>
      </c>
      <c r="DA91" s="105"/>
      <c r="DC91" s="107"/>
      <c r="DF91" s="104">
        <f t="shared" si="656"/>
        <v>0</v>
      </c>
      <c r="DH91" s="107"/>
      <c r="DK91" s="104">
        <f t="shared" si="657"/>
        <v>0</v>
      </c>
      <c r="DM91" s="107"/>
      <c r="DO91" s="228"/>
      <c r="DP91" s="104">
        <f t="shared" si="658"/>
        <v>0</v>
      </c>
      <c r="DR91" s="107"/>
      <c r="DT91" s="228"/>
      <c r="DU91" s="104">
        <f t="shared" si="659"/>
        <v>0</v>
      </c>
      <c r="DW91" s="107"/>
      <c r="DY91" s="228"/>
      <c r="DZ91" s="104">
        <f t="shared" si="660"/>
        <v>0</v>
      </c>
      <c r="EB91" s="107"/>
      <c r="ED91" s="228"/>
      <c r="EE91" s="104">
        <f t="shared" si="661"/>
        <v>0</v>
      </c>
      <c r="EG91" s="107"/>
      <c r="EI91" s="228"/>
      <c r="EJ91" s="104">
        <f t="shared" si="662"/>
        <v>0</v>
      </c>
      <c r="EL91" s="107"/>
      <c r="EN91" s="228"/>
      <c r="EO91" s="104">
        <f t="shared" si="663"/>
        <v>0</v>
      </c>
      <c r="EQ91" s="107"/>
      <c r="ES91" s="228"/>
      <c r="ET91" s="104">
        <f t="shared" si="664"/>
        <v>0</v>
      </c>
      <c r="EV91" s="98"/>
      <c r="EW91" s="105"/>
      <c r="EX91" s="100"/>
      <c r="EY91" s="229"/>
      <c r="EZ91" s="104">
        <f t="shared" si="665"/>
        <v>0</v>
      </c>
      <c r="FB91" s="98" t="s">
        <v>35</v>
      </c>
      <c r="FC91" s="105">
        <v>175047004</v>
      </c>
      <c r="FD91" s="100">
        <v>1</v>
      </c>
      <c r="FE91" s="229"/>
      <c r="FF91" s="104">
        <f t="shared" si="666"/>
        <v>25517055.976676382</v>
      </c>
      <c r="FH91" s="98" t="s">
        <v>35</v>
      </c>
      <c r="FI91" s="105">
        <v>175208151</v>
      </c>
      <c r="FJ91" s="100">
        <v>1</v>
      </c>
      <c r="FK91" s="229"/>
      <c r="FL91" s="104">
        <f t="shared" si="667"/>
        <v>25540546.793002915</v>
      </c>
      <c r="FN91" s="98" t="s">
        <v>35</v>
      </c>
      <c r="FO91" s="105">
        <v>185418455</v>
      </c>
      <c r="FP91" s="100">
        <v>2</v>
      </c>
      <c r="FQ91" s="229">
        <v>1.88</v>
      </c>
      <c r="FR91" s="104">
        <f t="shared" si="668"/>
        <v>27028929.300291546</v>
      </c>
      <c r="FT91" s="98" t="s">
        <v>35</v>
      </c>
      <c r="FU91" s="105">
        <v>185740379</v>
      </c>
      <c r="FV91" s="100">
        <v>2</v>
      </c>
      <c r="FW91" s="229">
        <v>2.23</v>
      </c>
      <c r="FX91" s="104">
        <f t="shared" si="669"/>
        <v>27075856.997084547</v>
      </c>
      <c r="FZ91" s="98" t="s">
        <v>35</v>
      </c>
      <c r="GA91" s="105">
        <v>186249034</v>
      </c>
      <c r="GB91" s="100">
        <v>2</v>
      </c>
      <c r="GC91" s="229">
        <v>3.2</v>
      </c>
      <c r="GD91" s="104">
        <f t="shared" si="670"/>
        <v>27150004.956268221</v>
      </c>
      <c r="GF91" s="98" t="s">
        <v>35</v>
      </c>
      <c r="GG91" s="105">
        <v>186707804</v>
      </c>
      <c r="GH91" s="100">
        <v>2</v>
      </c>
      <c r="GI91" s="229">
        <v>2.96</v>
      </c>
      <c r="GJ91" s="104">
        <f t="shared" si="671"/>
        <v>27216881.049562681</v>
      </c>
      <c r="GL91" s="98" t="s">
        <v>35</v>
      </c>
      <c r="GM91" s="105">
        <v>187183741</v>
      </c>
      <c r="GN91" s="100">
        <v>2</v>
      </c>
      <c r="GO91" s="229">
        <v>2.94</v>
      </c>
      <c r="GP91" s="104">
        <f t="shared" si="672"/>
        <v>27286259.620991252</v>
      </c>
      <c r="GR91" s="98" t="s">
        <v>35</v>
      </c>
      <c r="GS91" s="105">
        <v>187705455</v>
      </c>
      <c r="GT91" s="100">
        <v>2</v>
      </c>
      <c r="GU91" s="229">
        <v>3.34</v>
      </c>
      <c r="GV91" s="104">
        <f t="shared" si="673"/>
        <v>27362311.224489793</v>
      </c>
      <c r="GX91" s="98" t="s">
        <v>35</v>
      </c>
      <c r="GY91" s="105">
        <v>193179352</v>
      </c>
      <c r="GZ91" s="100">
        <v>3</v>
      </c>
      <c r="HA91" s="229">
        <v>3.01</v>
      </c>
      <c r="HB91" s="108">
        <f t="shared" si="674"/>
        <v>28160255.393586006</v>
      </c>
      <c r="HD91" s="98" t="s">
        <v>35</v>
      </c>
      <c r="HE91" s="105">
        <v>198778648.46000001</v>
      </c>
      <c r="HF91" s="100">
        <v>4</v>
      </c>
      <c r="HG91" s="229">
        <v>2.98</v>
      </c>
      <c r="HH91" s="108">
        <f t="shared" si="675"/>
        <v>28976479.367346939</v>
      </c>
      <c r="HJ91" s="98" t="s">
        <v>35</v>
      </c>
      <c r="HK91" s="105">
        <v>199340942</v>
      </c>
      <c r="HL91" s="100">
        <v>4</v>
      </c>
      <c r="HM91" s="229">
        <v>3.39</v>
      </c>
      <c r="HN91" s="108">
        <f t="shared" si="676"/>
        <v>29058446.35568513</v>
      </c>
      <c r="HP91" s="98" t="s">
        <v>35</v>
      </c>
      <c r="HQ91" s="105">
        <v>199842952</v>
      </c>
      <c r="HR91" s="100">
        <v>4</v>
      </c>
      <c r="HS91" s="229">
        <v>2.92</v>
      </c>
      <c r="HT91" s="108">
        <f t="shared" si="677"/>
        <v>29131625.655976675</v>
      </c>
      <c r="HV91" s="98" t="s">
        <v>35</v>
      </c>
      <c r="HW91" s="105">
        <v>200317130</v>
      </c>
      <c r="HX91" s="100">
        <v>4</v>
      </c>
      <c r="HY91" s="229">
        <v>2.85</v>
      </c>
      <c r="HZ91" s="108">
        <f t="shared" si="678"/>
        <v>29200747.813411076</v>
      </c>
      <c r="IB91" s="98" t="s">
        <v>35</v>
      </c>
      <c r="IC91" s="105">
        <v>201015062</v>
      </c>
      <c r="ID91" s="100">
        <v>4</v>
      </c>
      <c r="IE91" s="229">
        <v>4.08</v>
      </c>
      <c r="IF91" s="108">
        <f t="shared" si="679"/>
        <v>29302487.172011662</v>
      </c>
      <c r="IH91" s="98" t="s">
        <v>35</v>
      </c>
      <c r="II91" s="105">
        <v>201675113</v>
      </c>
      <c r="IJ91" s="100">
        <v>4</v>
      </c>
      <c r="IK91" s="229">
        <v>3.83</v>
      </c>
      <c r="IL91" s="108">
        <f t="shared" si="680"/>
        <v>29398704.518950436</v>
      </c>
      <c r="IN91" s="98" t="s">
        <v>35</v>
      </c>
      <c r="IO91" s="105">
        <v>202165549</v>
      </c>
      <c r="IP91" s="100">
        <v>4</v>
      </c>
      <c r="IQ91" s="229">
        <v>3.45</v>
      </c>
      <c r="IR91" s="108">
        <f t="shared" si="681"/>
        <v>29470196.64723032</v>
      </c>
      <c r="IT91" s="98" t="s">
        <v>35</v>
      </c>
      <c r="IU91" s="105">
        <v>202723304</v>
      </c>
      <c r="IV91" s="100">
        <v>4</v>
      </c>
      <c r="IW91" s="229">
        <v>3.21</v>
      </c>
      <c r="IX91" s="108">
        <f t="shared" si="682"/>
        <v>29551502.040816326</v>
      </c>
      <c r="IZ91" s="98" t="s">
        <v>35</v>
      </c>
      <c r="JA91" s="105">
        <v>203232385</v>
      </c>
      <c r="JB91" s="100">
        <v>4</v>
      </c>
      <c r="JC91" s="229">
        <v>3.01</v>
      </c>
      <c r="JD91" s="108">
        <f t="shared" si="691"/>
        <v>29625712.099125363</v>
      </c>
      <c r="JF91" s="98" t="s">
        <v>35</v>
      </c>
      <c r="JG91" s="105">
        <v>203762786</v>
      </c>
      <c r="JH91" s="100">
        <v>4</v>
      </c>
      <c r="JI91" s="229">
        <v>3.02</v>
      </c>
      <c r="JJ91" s="108">
        <f t="shared" si="683"/>
        <v>29703030.029154517</v>
      </c>
      <c r="JL91" s="98" t="s">
        <v>35</v>
      </c>
      <c r="JM91" s="105">
        <v>204290689</v>
      </c>
      <c r="JN91" s="100">
        <v>4</v>
      </c>
      <c r="JO91" s="229">
        <v>3.11</v>
      </c>
      <c r="JP91" s="108">
        <f t="shared" si="684"/>
        <v>29779983.819241982</v>
      </c>
      <c r="JR91" s="98" t="s">
        <v>35</v>
      </c>
      <c r="JS91" s="105">
        <v>204812562</v>
      </c>
      <c r="JT91" s="100">
        <v>4</v>
      </c>
      <c r="JU91" s="229">
        <v>2.97</v>
      </c>
      <c r="JV91" s="108">
        <f t="shared" si="685"/>
        <v>29856058.600583088</v>
      </c>
      <c r="JX91" s="98" t="s">
        <v>35</v>
      </c>
      <c r="JY91" s="105">
        <v>205187724</v>
      </c>
      <c r="JZ91" s="100">
        <v>4</v>
      </c>
      <c r="KA91" s="229">
        <v>2.1</v>
      </c>
      <c r="KB91" s="108">
        <f t="shared" si="686"/>
        <v>29910746.93877551</v>
      </c>
      <c r="KD91" s="98" t="s">
        <v>35</v>
      </c>
      <c r="KE91" s="105">
        <v>205750322</v>
      </c>
      <c r="KF91" s="100">
        <v>4</v>
      </c>
      <c r="KG91" s="229">
        <v>3.4</v>
      </c>
      <c r="KH91" s="108">
        <f t="shared" si="687"/>
        <v>29992758.309037898</v>
      </c>
      <c r="KJ91" s="98" t="s">
        <v>35</v>
      </c>
      <c r="KK91" s="105">
        <v>206394320</v>
      </c>
      <c r="KL91" s="100">
        <v>4</v>
      </c>
      <c r="KM91" s="229">
        <v>3.43</v>
      </c>
      <c r="KN91" s="108">
        <f t="shared" si="688"/>
        <v>30086635.568513118</v>
      </c>
      <c r="KP91" s="98" t="s">
        <v>35</v>
      </c>
      <c r="KQ91" s="105">
        <v>207025737</v>
      </c>
      <c r="KR91" s="100">
        <v>4</v>
      </c>
      <c r="KS91" s="229">
        <v>3.67</v>
      </c>
      <c r="KT91" s="108">
        <f t="shared" si="689"/>
        <v>30178678.862973761</v>
      </c>
      <c r="KV91" s="98" t="s">
        <v>35</v>
      </c>
      <c r="KW91" s="105">
        <v>207722842</v>
      </c>
      <c r="KX91" s="100">
        <v>4</v>
      </c>
      <c r="KY91" s="229">
        <v>3.95</v>
      </c>
      <c r="KZ91" s="108">
        <f t="shared" si="690"/>
        <v>30280297.667638484</v>
      </c>
      <c r="LB91" s="98" t="s">
        <v>35</v>
      </c>
      <c r="LC91" s="105">
        <v>208257597</v>
      </c>
      <c r="LD91" s="100">
        <v>4</v>
      </c>
      <c r="LE91" s="229">
        <v>2.98</v>
      </c>
      <c r="LF91" s="108">
        <f t="shared" si="692"/>
        <v>30358250.29154519</v>
      </c>
      <c r="LH91" s="98" t="s">
        <v>35</v>
      </c>
      <c r="LI91" s="105">
        <v>208638048</v>
      </c>
      <c r="LJ91" s="100">
        <v>4</v>
      </c>
      <c r="LK91" s="229">
        <v>2.98</v>
      </c>
      <c r="LL91" s="108">
        <f t="shared" si="697"/>
        <v>30413709.620991252</v>
      </c>
      <c r="LN91" s="98" t="s">
        <v>35</v>
      </c>
      <c r="LO91" s="105">
        <v>209151241</v>
      </c>
      <c r="LP91" s="100">
        <v>4</v>
      </c>
      <c r="LQ91" s="229">
        <v>2.54</v>
      </c>
      <c r="LR91" s="108">
        <f t="shared" si="698"/>
        <v>30488519.09620991</v>
      </c>
      <c r="LT91" s="98" t="s">
        <v>35</v>
      </c>
      <c r="LU91" s="105">
        <v>209713630</v>
      </c>
      <c r="LV91" s="100">
        <v>4</v>
      </c>
      <c r="LW91" s="229">
        <v>3.23</v>
      </c>
      <c r="LX91" s="108">
        <f t="shared" si="693"/>
        <v>30570500</v>
      </c>
      <c r="LZ91" s="98" t="s">
        <v>35</v>
      </c>
      <c r="MA91" s="105">
        <v>210292153</v>
      </c>
      <c r="MB91" s="100">
        <v>4</v>
      </c>
      <c r="MC91" s="229">
        <v>3.2</v>
      </c>
      <c r="MD91" s="108">
        <f t="shared" si="694"/>
        <v>30654832.798833817</v>
      </c>
      <c r="MF91" s="98" t="s">
        <v>35</v>
      </c>
      <c r="MG91" s="105">
        <v>210887771</v>
      </c>
      <c r="MH91" s="100">
        <v>4</v>
      </c>
      <c r="MI91" s="229">
        <v>3.4</v>
      </c>
      <c r="MJ91" s="108">
        <f>MG91/$MH$4</f>
        <v>30741657.580174927</v>
      </c>
      <c r="ML91" s="98" t="s">
        <v>35</v>
      </c>
      <c r="MM91" s="105">
        <v>211410206</v>
      </c>
      <c r="MN91" s="100">
        <v>4</v>
      </c>
      <c r="MO91" s="229">
        <v>2.88</v>
      </c>
      <c r="MP91" s="108">
        <f>MM91/MN4</f>
        <v>30817814.285714284</v>
      </c>
      <c r="MR91" s="98" t="s">
        <v>35</v>
      </c>
      <c r="MS91" s="105">
        <v>211899246</v>
      </c>
      <c r="MT91" s="100">
        <v>4</v>
      </c>
      <c r="MU91" s="229">
        <v>2.68</v>
      </c>
      <c r="MV91" s="108">
        <f>MS91/MT4</f>
        <v>30889102.915451895</v>
      </c>
      <c r="MX91" s="98" t="s">
        <v>35</v>
      </c>
      <c r="MY91" s="105">
        <v>212389955</v>
      </c>
      <c r="MZ91" s="100">
        <v>4</v>
      </c>
      <c r="NA91" s="229">
        <v>2.68</v>
      </c>
      <c r="NB91" s="108">
        <f>MY91/MZ4</f>
        <v>30960634.839650143</v>
      </c>
      <c r="ND91" s="98" t="s">
        <v>35</v>
      </c>
      <c r="NE91" s="105">
        <v>212861750</v>
      </c>
      <c r="NF91" s="100">
        <v>4</v>
      </c>
      <c r="NG91" s="229">
        <v>2.58</v>
      </c>
      <c r="NH91" s="108">
        <f>NE91/NF4</f>
        <v>31029409.620991252</v>
      </c>
      <c r="NJ91" s="98" t="s">
        <v>35</v>
      </c>
      <c r="NK91" s="105">
        <v>213293369</v>
      </c>
      <c r="NL91" s="100">
        <v>4</v>
      </c>
      <c r="NM91" s="229">
        <v>2.4300000000000002</v>
      </c>
      <c r="NN91" s="108">
        <f>NK91/NL4</f>
        <v>31092327.842565596</v>
      </c>
      <c r="NP91" s="98" t="s">
        <v>35</v>
      </c>
      <c r="NQ91" s="105">
        <v>213765846</v>
      </c>
      <c r="NR91" s="100">
        <v>4</v>
      </c>
      <c r="NS91" s="229">
        <v>2.57</v>
      </c>
      <c r="NT91" s="108">
        <f>NQ91/NR4</f>
        <v>31161202.040816326</v>
      </c>
      <c r="NV91" s="98" t="s">
        <v>35</v>
      </c>
      <c r="NW91" s="105">
        <v>214231155</v>
      </c>
      <c r="NX91" s="100">
        <v>4</v>
      </c>
      <c r="NY91" s="229">
        <v>2.52</v>
      </c>
      <c r="NZ91" s="108">
        <f>NW91/NX4</f>
        <v>31229031.341107871</v>
      </c>
      <c r="OB91" s="98" t="s">
        <v>35</v>
      </c>
      <c r="OC91" s="105">
        <v>214723459</v>
      </c>
      <c r="OD91" s="100">
        <v>4</v>
      </c>
      <c r="OE91" s="229">
        <v>2.88</v>
      </c>
      <c r="OF91" s="108">
        <f>OC91/OD4</f>
        <v>31300795.77259475</v>
      </c>
      <c r="OH91" s="98" t="s">
        <v>35</v>
      </c>
      <c r="OI91" s="105">
        <v>215126985</v>
      </c>
      <c r="OJ91" s="100">
        <v>4</v>
      </c>
      <c r="OK91" s="229">
        <v>2.57</v>
      </c>
      <c r="OL91" s="108">
        <f>OI91/OJ4</f>
        <v>31359618.80466472</v>
      </c>
      <c r="ON91" s="98" t="s">
        <v>35</v>
      </c>
      <c r="OO91" s="105">
        <v>215737039</v>
      </c>
      <c r="OP91" s="100">
        <v>4</v>
      </c>
      <c r="OQ91" s="229">
        <v>3.4</v>
      </c>
      <c r="OR91" s="108">
        <f>OO91/OP4</f>
        <v>31448547.959183671</v>
      </c>
      <c r="OT91" s="98" t="s">
        <v>35</v>
      </c>
      <c r="OU91" s="105">
        <v>216425233</v>
      </c>
      <c r="OV91" s="100">
        <v>4</v>
      </c>
      <c r="OW91" s="229">
        <v>3.75</v>
      </c>
      <c r="OX91" s="108">
        <f>OU91/OV4</f>
        <v>31548867.784256559</v>
      </c>
      <c r="OZ91" s="98" t="s">
        <v>35</v>
      </c>
      <c r="PA91" s="105">
        <v>217633155</v>
      </c>
      <c r="PB91" s="100">
        <v>4</v>
      </c>
      <c r="PC91" s="229">
        <v>6.7</v>
      </c>
      <c r="PD91" s="108">
        <f>PA91/PB4</f>
        <v>31724949.70845481</v>
      </c>
      <c r="PF91" s="98" t="s">
        <v>35</v>
      </c>
      <c r="PG91" s="105">
        <v>218006550</v>
      </c>
      <c r="PH91" s="100">
        <v>4</v>
      </c>
      <c r="PI91" s="229">
        <v>2</v>
      </c>
      <c r="PJ91" s="108">
        <f>PG91/PH4</f>
        <v>31779380.466472302</v>
      </c>
      <c r="PL91" s="98" t="s">
        <v>35</v>
      </c>
      <c r="PM91" s="105">
        <v>218410455</v>
      </c>
      <c r="PN91" s="100">
        <v>4</v>
      </c>
      <c r="PO91" s="229">
        <v>2.15</v>
      </c>
      <c r="PP91" s="108">
        <f>PM91/PN4</f>
        <v>31838258.746355683</v>
      </c>
      <c r="PR91" s="98" t="s">
        <v>35</v>
      </c>
      <c r="PS91" s="105">
        <v>218801417</v>
      </c>
      <c r="PT91" s="100">
        <v>4</v>
      </c>
      <c r="PU91" s="229">
        <v>2.15</v>
      </c>
      <c r="PV91" s="108">
        <f>PS91/PT4</f>
        <v>31895250.291545186</v>
      </c>
      <c r="PX91" s="98" t="s">
        <v>35</v>
      </c>
      <c r="PY91" s="105">
        <v>219277386</v>
      </c>
      <c r="PZ91" s="100">
        <v>4</v>
      </c>
      <c r="QA91" s="229">
        <v>2.5499999999999998</v>
      </c>
      <c r="QB91" s="108">
        <f>PY91/PZ4</f>
        <v>31964633.527696792</v>
      </c>
      <c r="QD91" s="98" t="s">
        <v>35</v>
      </c>
      <c r="QE91" s="105">
        <v>219636271</v>
      </c>
      <c r="QF91" s="100">
        <v>5</v>
      </c>
      <c r="QG91" s="229">
        <v>1.96</v>
      </c>
      <c r="QH91" s="108">
        <f>QE91/QF4</f>
        <v>32016949.12536443</v>
      </c>
      <c r="QJ91" s="98" t="s">
        <v>35</v>
      </c>
      <c r="QK91" s="105">
        <v>219995606</v>
      </c>
      <c r="QL91" s="100">
        <v>5</v>
      </c>
      <c r="QM91" s="229">
        <v>1.92</v>
      </c>
      <c r="QN91" s="108">
        <f>QK91/QL4</f>
        <v>32069330.320699707</v>
      </c>
      <c r="QP91" s="98" t="s">
        <v>35</v>
      </c>
      <c r="QQ91" s="105">
        <v>220413797</v>
      </c>
      <c r="QR91" s="100">
        <v>5</v>
      </c>
      <c r="QS91" s="229">
        <v>2.2200000000000002</v>
      </c>
      <c r="QT91" s="108">
        <f>QQ91/QR4</f>
        <v>32130291.107871719</v>
      </c>
      <c r="QV91" s="98" t="s">
        <v>35</v>
      </c>
      <c r="QW91" s="105">
        <v>220899513</v>
      </c>
      <c r="QX91" s="100">
        <v>5</v>
      </c>
      <c r="QY91" s="229">
        <v>2.92</v>
      </c>
      <c r="QZ91" s="108">
        <f>QW91/QX4</f>
        <v>32201095.18950437</v>
      </c>
      <c r="RB91" s="98" t="s">
        <v>35</v>
      </c>
      <c r="RC91" s="105">
        <v>221182374</v>
      </c>
      <c r="RD91" s="100">
        <v>5</v>
      </c>
      <c r="RE91" s="229">
        <v>1.48</v>
      </c>
      <c r="RF91" s="108">
        <f>RC91/RD4</f>
        <v>32242328.571428571</v>
      </c>
      <c r="RH91" s="98" t="s">
        <v>35</v>
      </c>
      <c r="RI91" s="105">
        <v>221501600</v>
      </c>
      <c r="RJ91" s="100">
        <v>5</v>
      </c>
      <c r="RK91" s="229">
        <v>1.73</v>
      </c>
      <c r="RL91" s="108">
        <f>RI91/RJ4</f>
        <v>32288862.973760933</v>
      </c>
      <c r="RN91" s="98" t="s">
        <v>35</v>
      </c>
      <c r="RO91" s="105">
        <v>221851088</v>
      </c>
      <c r="RP91" s="100">
        <v>5</v>
      </c>
      <c r="RQ91" s="229">
        <v>1.83</v>
      </c>
      <c r="RR91" s="108">
        <f>RO91/RP4</f>
        <v>32339808.746355683</v>
      </c>
      <c r="RT91" s="98" t="s">
        <v>35</v>
      </c>
      <c r="RU91" s="105">
        <v>222273825</v>
      </c>
      <c r="RV91" s="100">
        <v>4</v>
      </c>
      <c r="RW91" s="229">
        <v>2.29</v>
      </c>
      <c r="RX91" s="108">
        <f>RU91/RV4</f>
        <v>32401432.215743437</v>
      </c>
      <c r="RZ91" s="98" t="s">
        <v>35</v>
      </c>
      <c r="SA91" s="105">
        <v>222607687</v>
      </c>
      <c r="SB91" s="100">
        <v>4</v>
      </c>
      <c r="SC91" s="229">
        <v>1.74</v>
      </c>
      <c r="SD91" s="108">
        <f>SA91/SB4</f>
        <v>32450100.145772595</v>
      </c>
      <c r="SF91" s="98" t="s">
        <v>35</v>
      </c>
      <c r="SG91" s="105">
        <v>222988566</v>
      </c>
      <c r="SH91" s="100">
        <v>4</v>
      </c>
      <c r="SI91" s="229">
        <v>1.99</v>
      </c>
      <c r="SJ91" s="108">
        <f>SG91/SH4</f>
        <v>32505621.86588921</v>
      </c>
      <c r="SL91" s="98" t="s">
        <v>35</v>
      </c>
      <c r="SM91" s="105">
        <v>223067016</v>
      </c>
      <c r="SN91" s="100">
        <v>4</v>
      </c>
      <c r="SO91" s="229">
        <v>0.42</v>
      </c>
      <c r="SP91" s="108">
        <f>SM91/SN4</f>
        <v>32517057.725947522</v>
      </c>
      <c r="SR91" s="98" t="s">
        <v>35</v>
      </c>
      <c r="SS91" s="105">
        <v>223422240</v>
      </c>
      <c r="ST91" s="100">
        <v>4</v>
      </c>
      <c r="SU91" s="229">
        <v>1.77</v>
      </c>
      <c r="SV91" s="108">
        <f>SS91/ST4</f>
        <v>32568839.650145773</v>
      </c>
      <c r="SX91" s="98" t="s">
        <v>35</v>
      </c>
      <c r="SY91" s="105">
        <v>223893181</v>
      </c>
      <c r="SZ91" s="100">
        <v>4</v>
      </c>
      <c r="TA91" s="229">
        <v>2.59</v>
      </c>
      <c r="TB91" s="108">
        <f>SY91/SZ4</f>
        <v>32637489.941690959</v>
      </c>
      <c r="TD91" s="98" t="s">
        <v>35</v>
      </c>
      <c r="TE91" s="105">
        <v>224118938.41999999</v>
      </c>
      <c r="TF91" s="100">
        <v>4</v>
      </c>
      <c r="TG91" s="229">
        <v>1.1499999999999999</v>
      </c>
      <c r="TH91" s="108">
        <f>TE91/TF4</f>
        <v>32670399.186588917</v>
      </c>
      <c r="TJ91" s="98" t="s">
        <v>35</v>
      </c>
      <c r="TK91" s="105">
        <v>224574149.31999999</v>
      </c>
      <c r="TL91" s="100">
        <v>4</v>
      </c>
      <c r="TM91" s="229">
        <v>2.37</v>
      </c>
      <c r="TN91" s="108">
        <f>TK91/TL4</f>
        <v>32736756.460641395</v>
      </c>
      <c r="TP91" s="98" t="s">
        <v>35</v>
      </c>
      <c r="TQ91" s="105">
        <v>224992309.43000001</v>
      </c>
      <c r="TR91" s="100">
        <v>4</v>
      </c>
      <c r="TS91" s="229">
        <v>2.7</v>
      </c>
      <c r="TT91" s="108">
        <f>TQ91/TR4</f>
        <v>32797712.744897958</v>
      </c>
      <c r="TV91" s="98" t="s">
        <v>35</v>
      </c>
      <c r="TW91" s="105">
        <v>225277329.43000001</v>
      </c>
      <c r="TX91" s="100">
        <v>4</v>
      </c>
      <c r="TY91" s="229">
        <v>1.38</v>
      </c>
      <c r="TZ91" s="108">
        <f>TW91/TX4</f>
        <v>32839260.849854227</v>
      </c>
      <c r="UB91" s="98" t="s">
        <v>35</v>
      </c>
      <c r="UC91" s="105">
        <v>225811000.47999999</v>
      </c>
      <c r="UD91" s="100">
        <v>4</v>
      </c>
      <c r="UE91" s="229">
        <v>2.84</v>
      </c>
      <c r="UF91" s="108">
        <f>UC91/UD4</f>
        <v>32917055.463556848</v>
      </c>
    </row>
    <row r="92" spans="1:552" x14ac:dyDescent="0.25">
      <c r="A92" s="76" t="s">
        <v>254</v>
      </c>
      <c r="B92" s="77" t="s">
        <v>15</v>
      </c>
      <c r="C92" s="258" t="s">
        <v>186</v>
      </c>
      <c r="D92" s="289"/>
      <c r="E92" s="94"/>
      <c r="F92" s="94"/>
      <c r="G92" s="91"/>
      <c r="H92" s="319">
        <f t="shared" si="636"/>
        <v>0</v>
      </c>
      <c r="I92" s="125"/>
      <c r="J92" s="94"/>
      <c r="K92" s="94"/>
      <c r="M92" s="218">
        <f t="shared" si="637"/>
        <v>0</v>
      </c>
      <c r="N92" s="89"/>
      <c r="O92" s="320"/>
      <c r="P92" s="94"/>
      <c r="Q92" s="320">
        <f t="shared" si="638"/>
        <v>0</v>
      </c>
      <c r="R92" s="321"/>
      <c r="S92" s="89"/>
      <c r="T92" s="88"/>
      <c r="U92" s="94"/>
      <c r="V92" s="97">
        <f t="shared" si="639"/>
        <v>0</v>
      </c>
      <c r="W92" s="321"/>
      <c r="X92" s="289"/>
      <c r="Y92" s="88"/>
      <c r="Z92" s="94"/>
      <c r="AA92" s="93">
        <f t="shared" si="640"/>
        <v>0</v>
      </c>
      <c r="AB92" s="321"/>
      <c r="AC92" s="89"/>
      <c r="AD92" s="88"/>
      <c r="AE92" s="88"/>
      <c r="AF92" s="93">
        <f t="shared" si="641"/>
        <v>0</v>
      </c>
      <c r="AG92" s="321"/>
      <c r="AH92" s="133"/>
      <c r="AI92" s="88"/>
      <c r="AJ92" s="94"/>
      <c r="AK92" s="220">
        <f t="shared" si="642"/>
        <v>0</v>
      </c>
      <c r="AL92" s="321"/>
      <c r="AM92" s="89"/>
      <c r="AN92" s="88"/>
      <c r="AO92" s="94"/>
      <c r="AP92" s="264"/>
      <c r="AQ92" s="93">
        <f t="shared" si="643"/>
        <v>0</v>
      </c>
      <c r="AR92" s="88"/>
      <c r="AS92" s="89"/>
      <c r="AT92" s="88"/>
      <c r="AU92" s="94"/>
      <c r="AV92" s="221"/>
      <c r="AW92" s="97">
        <f t="shared" si="644"/>
        <v>0</v>
      </c>
      <c r="AX92" s="89"/>
      <c r="AY92" s="88"/>
      <c r="AZ92" s="94"/>
      <c r="BA92" s="94"/>
      <c r="BB92" s="220">
        <f t="shared" si="645"/>
        <v>0</v>
      </c>
      <c r="BC92" s="326"/>
      <c r="BD92" s="88"/>
      <c r="BE92" s="327"/>
      <c r="BF92" s="113"/>
      <c r="BG92" s="97">
        <f t="shared" si="646"/>
        <v>0</v>
      </c>
      <c r="BH92" s="98"/>
      <c r="BI92" s="99"/>
      <c r="BJ92" s="100"/>
      <c r="BK92" s="100"/>
      <c r="BL92" s="223">
        <f t="shared" si="647"/>
        <v>0</v>
      </c>
      <c r="BM92" s="224"/>
      <c r="BN92" s="99"/>
      <c r="BO92" s="100"/>
      <c r="BP92" s="106"/>
      <c r="BQ92" s="104">
        <f t="shared" si="648"/>
        <v>0</v>
      </c>
      <c r="BR92" s="98"/>
      <c r="BS92" s="99"/>
      <c r="BT92" s="100"/>
      <c r="BU92" s="106"/>
      <c r="BV92" s="104">
        <f t="shared" si="649"/>
        <v>0</v>
      </c>
      <c r="BW92" s="98"/>
      <c r="BX92" s="99"/>
      <c r="BY92" s="100"/>
      <c r="BZ92" s="100"/>
      <c r="CA92" s="104">
        <f t="shared" si="650"/>
        <v>0</v>
      </c>
      <c r="CB92" s="98"/>
      <c r="CC92" s="99"/>
      <c r="CD92" s="100"/>
      <c r="CE92" s="100"/>
      <c r="CF92" s="104">
        <f t="shared" si="651"/>
        <v>0</v>
      </c>
      <c r="CG92" s="98"/>
      <c r="CH92" s="99"/>
      <c r="CI92" s="99"/>
      <c r="CJ92" s="106"/>
      <c r="CK92" s="105">
        <f t="shared" si="652"/>
        <v>0</v>
      </c>
      <c r="CL92" s="98"/>
      <c r="CM92" s="105"/>
      <c r="CN92" s="105"/>
      <c r="CO92" s="106"/>
      <c r="CP92" s="104">
        <f t="shared" si="653"/>
        <v>0</v>
      </c>
      <c r="CQ92" s="98"/>
      <c r="CR92" s="99"/>
      <c r="CS92" s="100"/>
      <c r="CT92" s="100"/>
      <c r="CU92" s="104">
        <f t="shared" si="654"/>
        <v>0</v>
      </c>
      <c r="CW92" s="107"/>
      <c r="CZ92" s="104">
        <f t="shared" si="655"/>
        <v>0</v>
      </c>
      <c r="DA92" s="105"/>
      <c r="DC92" s="107"/>
      <c r="DF92" s="104">
        <f t="shared" si="656"/>
        <v>0</v>
      </c>
      <c r="DH92" s="107"/>
      <c r="DK92" s="104">
        <f t="shared" si="657"/>
        <v>0</v>
      </c>
      <c r="DM92" s="107"/>
      <c r="DO92" s="228"/>
      <c r="DP92" s="104">
        <f t="shared" si="658"/>
        <v>0</v>
      </c>
      <c r="DR92" s="107"/>
      <c r="DT92" s="228"/>
      <c r="DU92" s="104">
        <f t="shared" si="659"/>
        <v>0</v>
      </c>
      <c r="DW92" s="107"/>
      <c r="DY92" s="228"/>
      <c r="DZ92" s="104">
        <f t="shared" si="660"/>
        <v>0</v>
      </c>
      <c r="EB92" s="107"/>
      <c r="ED92" s="228"/>
      <c r="EE92" s="104">
        <f t="shared" si="661"/>
        <v>0</v>
      </c>
      <c r="EG92" s="107"/>
      <c r="EI92" s="228"/>
      <c r="EJ92" s="104">
        <f t="shared" si="662"/>
        <v>0</v>
      </c>
      <c r="EL92" s="107"/>
      <c r="EN92" s="228"/>
      <c r="EO92" s="104">
        <f t="shared" si="663"/>
        <v>0</v>
      </c>
      <c r="EQ92" s="107"/>
      <c r="ES92" s="228"/>
      <c r="ET92" s="104">
        <f t="shared" si="664"/>
        <v>0</v>
      </c>
      <c r="EV92" s="98"/>
      <c r="EW92" s="105"/>
      <c r="EX92" s="100"/>
      <c r="EY92" s="229"/>
      <c r="EZ92" s="104">
        <f t="shared" si="665"/>
        <v>0</v>
      </c>
      <c r="FB92" s="98"/>
      <c r="FC92" s="105"/>
      <c r="FD92" s="100"/>
      <c r="FE92" s="229"/>
      <c r="FF92" s="104">
        <f t="shared" si="666"/>
        <v>0</v>
      </c>
      <c r="FH92" s="98"/>
      <c r="FI92" s="105"/>
      <c r="FJ92" s="100"/>
      <c r="FK92" s="229"/>
      <c r="FL92" s="104">
        <f t="shared" si="667"/>
        <v>0</v>
      </c>
      <c r="FN92" s="98"/>
      <c r="FO92" s="105">
        <v>280349516</v>
      </c>
      <c r="FP92" s="100">
        <v>2</v>
      </c>
      <c r="FQ92" s="329">
        <v>0</v>
      </c>
      <c r="FR92" s="104">
        <f t="shared" si="668"/>
        <v>40867276.384839647</v>
      </c>
      <c r="FT92" s="98"/>
      <c r="FU92" s="105">
        <v>280921518</v>
      </c>
      <c r="FV92" s="100">
        <v>2</v>
      </c>
      <c r="FW92" s="329">
        <v>2.63</v>
      </c>
      <c r="FX92" s="104">
        <f t="shared" si="669"/>
        <v>40950658.600583091</v>
      </c>
      <c r="FZ92" s="98"/>
      <c r="GA92" s="105">
        <v>281557934</v>
      </c>
      <c r="GB92" s="100">
        <v>2</v>
      </c>
      <c r="GC92" s="329">
        <v>2.63</v>
      </c>
      <c r="GD92" s="104">
        <f t="shared" si="670"/>
        <v>41043430.612244897</v>
      </c>
      <c r="GF92" s="98"/>
      <c r="GG92" s="105">
        <v>282189440</v>
      </c>
      <c r="GH92" s="100">
        <v>2</v>
      </c>
      <c r="GI92" s="329">
        <v>2.69</v>
      </c>
      <c r="GJ92" s="104">
        <f t="shared" si="671"/>
        <v>41135486.880466469</v>
      </c>
      <c r="GL92" s="98" t="s">
        <v>34</v>
      </c>
      <c r="GM92" s="105">
        <v>282672185</v>
      </c>
      <c r="GN92" s="100">
        <v>2</v>
      </c>
      <c r="GO92" s="329">
        <v>1.99</v>
      </c>
      <c r="GP92" s="104">
        <f t="shared" si="672"/>
        <v>41205857.871720113</v>
      </c>
      <c r="GR92" s="98" t="s">
        <v>34</v>
      </c>
      <c r="GS92" s="105">
        <v>283668045</v>
      </c>
      <c r="GT92" s="100">
        <v>2</v>
      </c>
      <c r="GU92" s="329">
        <v>4.2300000000000004</v>
      </c>
      <c r="GV92" s="104">
        <f t="shared" si="673"/>
        <v>41351026.967930026</v>
      </c>
      <c r="GX92" s="98" t="s">
        <v>34</v>
      </c>
      <c r="GY92" s="105">
        <v>284308679</v>
      </c>
      <c r="GZ92" s="100">
        <v>2</v>
      </c>
      <c r="HA92" s="329">
        <v>2.64</v>
      </c>
      <c r="HB92" s="108">
        <f t="shared" si="674"/>
        <v>41444413.848396502</v>
      </c>
      <c r="HD92" s="98" t="s">
        <v>34</v>
      </c>
      <c r="HE92" s="105">
        <v>427409015.37</v>
      </c>
      <c r="HF92" s="100">
        <v>2</v>
      </c>
      <c r="HG92" s="329">
        <v>2.59</v>
      </c>
      <c r="HH92" s="108">
        <f t="shared" si="675"/>
        <v>62304521.190962099</v>
      </c>
      <c r="HJ92" s="98" t="s">
        <v>34</v>
      </c>
      <c r="HK92" s="105">
        <v>428062607</v>
      </c>
      <c r="HL92" s="100">
        <v>2</v>
      </c>
      <c r="HM92" s="329">
        <v>1.84</v>
      </c>
      <c r="HN92" s="108">
        <f t="shared" si="676"/>
        <v>62399796.93877551</v>
      </c>
      <c r="HP92" s="98" t="s">
        <v>34</v>
      </c>
      <c r="HQ92" s="105">
        <v>428352649</v>
      </c>
      <c r="HR92" s="100">
        <v>2</v>
      </c>
      <c r="HS92" s="329">
        <v>0.88</v>
      </c>
      <c r="HT92" s="108">
        <f t="shared" si="677"/>
        <v>62442077.113702618</v>
      </c>
      <c r="HV92" s="98" t="s">
        <v>34</v>
      </c>
      <c r="HW92" s="105">
        <v>428570276</v>
      </c>
      <c r="HX92" s="100">
        <v>2</v>
      </c>
      <c r="HY92" s="329">
        <v>0.61</v>
      </c>
      <c r="HZ92" s="108">
        <f t="shared" si="678"/>
        <v>62473801.166180752</v>
      </c>
      <c r="IB92" s="98" t="s">
        <v>34</v>
      </c>
      <c r="IC92" s="105">
        <v>429615469</v>
      </c>
      <c r="ID92" s="100">
        <v>2</v>
      </c>
      <c r="IE92" s="329">
        <v>2.85</v>
      </c>
      <c r="IF92" s="108">
        <f t="shared" si="679"/>
        <v>62626161.661807574</v>
      </c>
      <c r="IH92" s="98" t="s">
        <v>34</v>
      </c>
      <c r="II92" s="105">
        <v>431350272</v>
      </c>
      <c r="IJ92" s="100">
        <v>2</v>
      </c>
      <c r="IK92" s="329">
        <v>4.7300000000000004</v>
      </c>
      <c r="IL92" s="108">
        <f t="shared" si="680"/>
        <v>62879048.396501452</v>
      </c>
      <c r="IN92" s="98" t="s">
        <v>34</v>
      </c>
      <c r="IO92" s="105">
        <v>433299990</v>
      </c>
      <c r="IP92" s="100">
        <v>2</v>
      </c>
      <c r="IQ92" s="329">
        <v>5.9</v>
      </c>
      <c r="IR92" s="108">
        <f t="shared" si="681"/>
        <v>63163263.848396495</v>
      </c>
      <c r="IT92" s="98" t="s">
        <v>34</v>
      </c>
      <c r="IU92" s="105">
        <v>433934970</v>
      </c>
      <c r="IV92" s="100">
        <v>2</v>
      </c>
      <c r="IW92" s="329">
        <v>1.67</v>
      </c>
      <c r="IX92" s="108">
        <f t="shared" si="682"/>
        <v>63255826.530612245</v>
      </c>
      <c r="IZ92" s="98" t="s">
        <v>34</v>
      </c>
      <c r="JA92" s="105">
        <v>434216563</v>
      </c>
      <c r="JB92" s="100">
        <v>2</v>
      </c>
      <c r="JC92" s="329">
        <v>0.78</v>
      </c>
      <c r="JD92" s="108">
        <f t="shared" si="691"/>
        <v>63296875.072886296</v>
      </c>
      <c r="JF92" s="98" t="s">
        <v>34</v>
      </c>
      <c r="JG92" s="105">
        <v>435345966</v>
      </c>
      <c r="JH92" s="100">
        <v>2</v>
      </c>
      <c r="JI92" s="329">
        <v>3.02</v>
      </c>
      <c r="JJ92" s="108">
        <f t="shared" si="683"/>
        <v>63461511.078717194</v>
      </c>
      <c r="JL92" s="98" t="s">
        <v>34</v>
      </c>
      <c r="JM92" s="105">
        <v>437211432</v>
      </c>
      <c r="JN92" s="100">
        <v>2</v>
      </c>
      <c r="JO92" s="329">
        <v>5.14</v>
      </c>
      <c r="JP92" s="108">
        <f t="shared" si="684"/>
        <v>63733444.89795918</v>
      </c>
      <c r="JR92" s="98" t="s">
        <v>34</v>
      </c>
      <c r="JS92" s="105">
        <v>438258080</v>
      </c>
      <c r="JT92" s="100">
        <v>2</v>
      </c>
      <c r="JU92" s="329">
        <v>2.76</v>
      </c>
      <c r="JV92" s="108">
        <f t="shared" si="685"/>
        <v>63886017.492711365</v>
      </c>
      <c r="JX92" s="98" t="s">
        <v>34</v>
      </c>
      <c r="JY92" s="105">
        <v>438838573</v>
      </c>
      <c r="JZ92" s="100">
        <v>2</v>
      </c>
      <c r="KA92" s="329">
        <v>1.49</v>
      </c>
      <c r="KB92" s="108">
        <f t="shared" si="686"/>
        <v>63970637.463556848</v>
      </c>
      <c r="KD92" s="98" t="s">
        <v>34</v>
      </c>
      <c r="KE92" s="105">
        <v>440155684</v>
      </c>
      <c r="KF92" s="100">
        <v>2</v>
      </c>
      <c r="KG92" s="329">
        <v>3.72</v>
      </c>
      <c r="KH92" s="108">
        <f t="shared" si="687"/>
        <v>64162636.151603498</v>
      </c>
      <c r="KJ92" s="98" t="s">
        <v>34</v>
      </c>
      <c r="KK92" s="105">
        <v>442296287</v>
      </c>
      <c r="KL92" s="100">
        <v>2</v>
      </c>
      <c r="KM92" s="329">
        <v>5.61</v>
      </c>
      <c r="KN92" s="108">
        <f t="shared" si="688"/>
        <v>64474677.405247808</v>
      </c>
      <c r="KP92" s="98" t="s">
        <v>34</v>
      </c>
      <c r="KQ92" s="105">
        <v>443853424</v>
      </c>
      <c r="KR92" s="100">
        <v>2</v>
      </c>
      <c r="KS92" s="329">
        <v>4.22</v>
      </c>
      <c r="KT92" s="108">
        <f t="shared" si="689"/>
        <v>64701665.306122445</v>
      </c>
      <c r="KV92" s="98" t="s">
        <v>34</v>
      </c>
      <c r="KW92" s="105">
        <v>445681629</v>
      </c>
      <c r="KX92" s="100">
        <v>2</v>
      </c>
      <c r="KY92" s="329">
        <v>4.84</v>
      </c>
      <c r="KZ92" s="108">
        <f t="shared" si="690"/>
        <v>64968167.492711365</v>
      </c>
      <c r="LB92" s="98" t="s">
        <v>34</v>
      </c>
      <c r="LC92" s="105">
        <v>447289197</v>
      </c>
      <c r="LD92" s="100">
        <v>2</v>
      </c>
      <c r="LE92" s="329">
        <v>4.2300000000000004</v>
      </c>
      <c r="LF92" s="108">
        <f t="shared" si="692"/>
        <v>65202506.851311952</v>
      </c>
      <c r="LH92" s="98" t="s">
        <v>34</v>
      </c>
      <c r="LI92" s="105">
        <v>448319427</v>
      </c>
      <c r="LJ92" s="100">
        <v>2</v>
      </c>
      <c r="LK92" s="329">
        <v>2.06</v>
      </c>
      <c r="LL92" s="108">
        <f t="shared" si="697"/>
        <v>65352686.151603498</v>
      </c>
      <c r="LN92" s="98" t="s">
        <v>34</v>
      </c>
      <c r="LO92" s="105">
        <v>449129766</v>
      </c>
      <c r="LP92" s="100">
        <v>2</v>
      </c>
      <c r="LQ92" s="329">
        <v>1.87</v>
      </c>
      <c r="LR92" s="108">
        <f t="shared" si="698"/>
        <v>65470811.370262384</v>
      </c>
      <c r="LT92" s="98" t="s">
        <v>34</v>
      </c>
      <c r="LU92" s="105">
        <v>450176900</v>
      </c>
      <c r="LV92" s="100">
        <v>2</v>
      </c>
      <c r="LW92" s="229">
        <v>2.8</v>
      </c>
      <c r="LX92" s="108">
        <f t="shared" si="693"/>
        <v>65623454.810495622</v>
      </c>
      <c r="LZ92" s="98" t="s">
        <v>34</v>
      </c>
      <c r="MA92" s="105">
        <v>451583878</v>
      </c>
      <c r="MB92" s="100">
        <v>2</v>
      </c>
      <c r="MC92" s="229">
        <v>3.66</v>
      </c>
      <c r="MD92" s="108">
        <f t="shared" si="694"/>
        <v>65828553.644314863</v>
      </c>
      <c r="MF92" s="98" t="s">
        <v>34</v>
      </c>
      <c r="MG92" s="105">
        <v>452475473</v>
      </c>
      <c r="MH92" s="100">
        <v>2</v>
      </c>
      <c r="MI92" s="229">
        <v>2.37</v>
      </c>
      <c r="MJ92" s="108">
        <f t="shared" si="699"/>
        <v>65958523.760932945</v>
      </c>
      <c r="ML92" s="98" t="s">
        <v>34</v>
      </c>
      <c r="MM92" s="105">
        <v>453880709</v>
      </c>
      <c r="MN92" s="100">
        <v>2</v>
      </c>
      <c r="MO92" s="229">
        <v>3.64</v>
      </c>
      <c r="MP92" s="108">
        <f>MM92/MN4</f>
        <v>66163368.658892125</v>
      </c>
      <c r="MR92" s="98" t="s">
        <v>34</v>
      </c>
      <c r="MS92" s="105">
        <v>455419797</v>
      </c>
      <c r="MT92" s="100">
        <v>2</v>
      </c>
      <c r="MU92" s="229">
        <v>5.97</v>
      </c>
      <c r="MV92" s="108">
        <f>MS92/MT4</f>
        <v>66387725.510204077</v>
      </c>
      <c r="MX92" s="98" t="s">
        <v>34</v>
      </c>
      <c r="MY92" s="105">
        <v>456482741</v>
      </c>
      <c r="MZ92" s="100">
        <v>2</v>
      </c>
      <c r="NA92" s="229">
        <v>2.8</v>
      </c>
      <c r="NB92" s="108">
        <f>MY92/MZ4</f>
        <v>66542673.615160346</v>
      </c>
      <c r="ND92" s="98" t="s">
        <v>34</v>
      </c>
      <c r="NE92" s="105">
        <v>458549798</v>
      </c>
      <c r="NF92" s="100">
        <v>2</v>
      </c>
      <c r="NG92" s="229">
        <v>5.44</v>
      </c>
      <c r="NH92" s="108">
        <f>NE92/NF4</f>
        <v>66843993.877551019</v>
      </c>
      <c r="NJ92" s="98" t="s">
        <v>34</v>
      </c>
      <c r="NK92" s="105">
        <v>459760069</v>
      </c>
      <c r="NL92" s="100">
        <v>2</v>
      </c>
      <c r="NM92" s="229">
        <v>3.17</v>
      </c>
      <c r="NN92" s="108">
        <f>NK92/NL4</f>
        <v>67020418.221574344</v>
      </c>
      <c r="NP92" s="98" t="s">
        <v>34</v>
      </c>
      <c r="NQ92" s="105">
        <v>460978314</v>
      </c>
      <c r="NR92" s="100">
        <v>2</v>
      </c>
      <c r="NS92" s="229">
        <v>3.09</v>
      </c>
      <c r="NT92" s="108">
        <f>NQ92/NR4</f>
        <v>67198004.956268221</v>
      </c>
      <c r="NV92" s="98" t="s">
        <v>34</v>
      </c>
      <c r="NW92" s="105">
        <v>462028237</v>
      </c>
      <c r="NX92" s="100">
        <v>2</v>
      </c>
      <c r="NY92" s="229">
        <v>2.65</v>
      </c>
      <c r="NZ92" s="108">
        <f>NW92/NX4</f>
        <v>67351054.956268221</v>
      </c>
      <c r="OB92" s="98" t="s">
        <v>34</v>
      </c>
      <c r="OC92" s="105">
        <v>463525099</v>
      </c>
      <c r="OD92" s="100">
        <v>2</v>
      </c>
      <c r="OE92" s="229">
        <v>4.05</v>
      </c>
      <c r="OF92" s="108">
        <f>OC92/OD4</f>
        <v>67569256.413994163</v>
      </c>
      <c r="OH92" s="98" t="s">
        <v>34</v>
      </c>
      <c r="OI92" s="105">
        <v>466040740</v>
      </c>
      <c r="OJ92" s="100">
        <v>2</v>
      </c>
      <c r="OK92" s="229">
        <v>6.43</v>
      </c>
      <c r="OL92" s="108">
        <f>OI92/OJ4</f>
        <v>67935967.930029154</v>
      </c>
      <c r="ON92" s="98" t="s">
        <v>34</v>
      </c>
      <c r="OO92" s="105">
        <v>467111913</v>
      </c>
      <c r="OP92" s="100">
        <v>2</v>
      </c>
      <c r="OQ92" s="229">
        <v>2.76</v>
      </c>
      <c r="OR92" s="108">
        <f>OO92/OP4</f>
        <v>68092115.597667634</v>
      </c>
      <c r="OT92" s="98" t="s">
        <v>34</v>
      </c>
      <c r="OU92" s="105">
        <v>469899253</v>
      </c>
      <c r="OV92" s="100">
        <v>2</v>
      </c>
      <c r="OW92" s="229">
        <v>7.08</v>
      </c>
      <c r="OX92" s="108">
        <f>OU92/OV4</f>
        <v>68498433.381924197</v>
      </c>
      <c r="OZ92" s="98" t="s">
        <v>34</v>
      </c>
      <c r="PA92" s="105">
        <v>471264675</v>
      </c>
      <c r="PB92" s="100">
        <v>2</v>
      </c>
      <c r="PC92" s="229">
        <v>3.49</v>
      </c>
      <c r="PD92" s="108">
        <f>PA92/PB4</f>
        <v>68697474.489795908</v>
      </c>
      <c r="PF92" s="98" t="s">
        <v>34</v>
      </c>
      <c r="PG92" s="105">
        <v>472678263</v>
      </c>
      <c r="PH92" s="100">
        <v>2</v>
      </c>
      <c r="PI92" s="229">
        <v>3.52</v>
      </c>
      <c r="PJ92" s="108">
        <f>PG92/PH4</f>
        <v>68903536.880466476</v>
      </c>
      <c r="PL92" s="98" t="s">
        <v>34</v>
      </c>
      <c r="PM92" s="105">
        <v>473655260</v>
      </c>
      <c r="PN92" s="100">
        <v>2</v>
      </c>
      <c r="PO92" s="229">
        <v>2.41</v>
      </c>
      <c r="PP92" s="108">
        <f>PM92/PN4</f>
        <v>69045956.268221572</v>
      </c>
      <c r="PR92" s="98" t="s">
        <v>34</v>
      </c>
      <c r="PS92" s="105">
        <v>475024036</v>
      </c>
      <c r="PT92" s="100">
        <v>2</v>
      </c>
      <c r="PU92" s="229">
        <v>3.47</v>
      </c>
      <c r="PV92" s="108">
        <f>PS92/PT4</f>
        <v>69245486.297376096</v>
      </c>
      <c r="PX92" s="98" t="s">
        <v>34</v>
      </c>
      <c r="PY92" s="105">
        <v>476347168</v>
      </c>
      <c r="PZ92" s="100">
        <v>2</v>
      </c>
      <c r="QA92" s="229">
        <v>3.27</v>
      </c>
      <c r="QB92" s="108">
        <f>PY92/PZ4</f>
        <v>69438362.682215735</v>
      </c>
      <c r="QD92" s="98" t="s">
        <v>34</v>
      </c>
      <c r="QE92" s="105">
        <v>476960717</v>
      </c>
      <c r="QF92" s="100">
        <v>2</v>
      </c>
      <c r="QG92" s="229">
        <v>1.55</v>
      </c>
      <c r="QH92" s="108">
        <f>QE92/QF4</f>
        <v>69527801.311953351</v>
      </c>
      <c r="QJ92" s="98" t="s">
        <v>34</v>
      </c>
      <c r="QK92" s="105">
        <v>477421505</v>
      </c>
      <c r="QL92" s="100">
        <v>2</v>
      </c>
      <c r="QM92" s="229">
        <v>1.1399999999999999</v>
      </c>
      <c r="QN92" s="108">
        <f>QK92/QL4</f>
        <v>69594971.574344024</v>
      </c>
      <c r="QP92" s="98" t="s">
        <v>34</v>
      </c>
      <c r="QQ92" s="105">
        <v>475120163</v>
      </c>
      <c r="QR92" s="100">
        <v>2</v>
      </c>
      <c r="QS92" s="229">
        <v>-5.86</v>
      </c>
      <c r="QT92" s="108">
        <f>QQ92/QR4</f>
        <v>69259498.979591832</v>
      </c>
      <c r="QV92" s="98" t="s">
        <v>34</v>
      </c>
      <c r="QW92" s="105">
        <v>477078978</v>
      </c>
      <c r="QX92" s="100">
        <v>2</v>
      </c>
      <c r="QY92" s="229">
        <v>5.37</v>
      </c>
      <c r="QZ92" s="108">
        <f>QW92/QX4</f>
        <v>69545040.524781331</v>
      </c>
      <c r="RB92" s="98" t="s">
        <v>34</v>
      </c>
      <c r="RC92" s="105">
        <v>476552775</v>
      </c>
      <c r="RD92" s="100">
        <v>2</v>
      </c>
      <c r="RE92" s="229">
        <v>-1.73</v>
      </c>
      <c r="RF92" s="108">
        <f>RC92/RD4</f>
        <v>69468334.548104957</v>
      </c>
      <c r="RH92" s="98" t="s">
        <v>34</v>
      </c>
      <c r="RI92" s="105">
        <v>478144384</v>
      </c>
      <c r="RJ92" s="100">
        <v>2</v>
      </c>
      <c r="RK92" s="229">
        <v>4.01</v>
      </c>
      <c r="RL92" s="108">
        <f>RI92/RJ4</f>
        <v>69700347.521865889</v>
      </c>
      <c r="RN92" s="98" t="s">
        <v>34</v>
      </c>
      <c r="RO92" s="105">
        <v>479575735</v>
      </c>
      <c r="RP92" s="100">
        <v>2</v>
      </c>
      <c r="RQ92" s="229">
        <v>3.49</v>
      </c>
      <c r="RR92" s="108">
        <f>RO92/RP4</f>
        <v>69908999.271137029</v>
      </c>
      <c r="RT92" s="98" t="s">
        <v>34</v>
      </c>
      <c r="RU92" s="105">
        <v>480920989</v>
      </c>
      <c r="RV92" s="100">
        <v>2</v>
      </c>
      <c r="RW92" s="229">
        <v>3.37</v>
      </c>
      <c r="RX92" s="108">
        <f>RU92/RV4</f>
        <v>70105100.437317774</v>
      </c>
      <c r="RZ92" s="98" t="s">
        <v>34</v>
      </c>
      <c r="SA92" s="105">
        <v>482589467</v>
      </c>
      <c r="SB92" s="100">
        <v>2</v>
      </c>
      <c r="SC92" s="229">
        <v>4.0599999999999996</v>
      </c>
      <c r="SD92" s="108">
        <f>SA92/SB4</f>
        <v>70348318.804664716</v>
      </c>
      <c r="SF92" s="98" t="s">
        <v>34</v>
      </c>
      <c r="SG92" s="105">
        <v>484050349</v>
      </c>
      <c r="SH92" s="100">
        <v>2</v>
      </c>
      <c r="SI92" s="229">
        <v>3.55</v>
      </c>
      <c r="SJ92" s="108">
        <f>SG92/SH4</f>
        <v>70561275.364431486</v>
      </c>
      <c r="SL92" s="98" t="s">
        <v>34</v>
      </c>
      <c r="SM92" s="105">
        <v>485205505</v>
      </c>
      <c r="SN92" s="100">
        <v>2</v>
      </c>
      <c r="SO92" s="229">
        <v>2.86</v>
      </c>
      <c r="SP92" s="108">
        <f>SM92/SN4</f>
        <v>70729665.451895043</v>
      </c>
      <c r="SR92" s="98" t="s">
        <v>34</v>
      </c>
      <c r="SS92" s="105">
        <v>486498108</v>
      </c>
      <c r="ST92" s="100">
        <v>2</v>
      </c>
      <c r="SU92" s="229">
        <v>3.12</v>
      </c>
      <c r="SV92" s="108">
        <f>SS92/ST4</f>
        <v>70918091.5451895</v>
      </c>
      <c r="SX92" s="98" t="s">
        <v>34</v>
      </c>
      <c r="SY92" s="105">
        <v>484095565</v>
      </c>
      <c r="SZ92" s="100">
        <v>2</v>
      </c>
      <c r="TA92" s="229">
        <v>-5.8</v>
      </c>
      <c r="TB92" s="108">
        <f>SY92/SZ4</f>
        <v>70567866.618075803</v>
      </c>
      <c r="TD92" s="98" t="s">
        <v>34</v>
      </c>
      <c r="TE92" s="105">
        <v>485765005.20999998</v>
      </c>
      <c r="TF92" s="100">
        <v>2</v>
      </c>
      <c r="TG92" s="229">
        <v>4.8099999999999996</v>
      </c>
      <c r="TH92" s="108">
        <f>TE92/TF4</f>
        <v>70811225.249271125</v>
      </c>
      <c r="TJ92" s="98" t="s">
        <v>34</v>
      </c>
      <c r="TK92" s="105">
        <v>486072178.08999997</v>
      </c>
      <c r="TL92" s="100">
        <v>2</v>
      </c>
      <c r="TM92" s="229">
        <v>0.64</v>
      </c>
      <c r="TN92" s="108">
        <f>TK92/TL4</f>
        <v>70856002.637026235</v>
      </c>
      <c r="TP92" s="98" t="s">
        <v>34</v>
      </c>
      <c r="TQ92" s="105">
        <v>484481277.92000002</v>
      </c>
      <c r="TR92" s="100">
        <v>2</v>
      </c>
      <c r="TS92" s="229">
        <v>-3.36</v>
      </c>
      <c r="TT92" s="108">
        <f>TQ92/TR4</f>
        <v>70624092.991253644</v>
      </c>
      <c r="TV92" s="98" t="s">
        <v>34</v>
      </c>
      <c r="TW92" s="105">
        <v>485223906.08999997</v>
      </c>
      <c r="TX92" s="100">
        <v>2</v>
      </c>
      <c r="TY92" s="229">
        <v>1.49</v>
      </c>
      <c r="TZ92" s="108">
        <f>TW92/TX4</f>
        <v>70732347.826530606</v>
      </c>
      <c r="UB92" s="98" t="s">
        <v>34</v>
      </c>
      <c r="UC92" s="105">
        <v>485705447.14999998</v>
      </c>
      <c r="UD92" s="100">
        <v>2</v>
      </c>
      <c r="UE92" s="229">
        <v>1.19</v>
      </c>
      <c r="UF92" s="108">
        <f>UC92/UD4</f>
        <v>70802543.316326529</v>
      </c>
    </row>
    <row r="93" spans="1:552" x14ac:dyDescent="0.25">
      <c r="A93" s="76" t="s">
        <v>254</v>
      </c>
      <c r="B93" s="77" t="s">
        <v>6</v>
      </c>
      <c r="C93" s="258" t="s">
        <v>249</v>
      </c>
      <c r="D93" s="289"/>
      <c r="E93" s="94"/>
      <c r="F93" s="94"/>
      <c r="G93" s="91"/>
      <c r="H93" s="319">
        <f t="shared" si="636"/>
        <v>0</v>
      </c>
      <c r="I93" s="125"/>
      <c r="J93" s="94"/>
      <c r="K93" s="94"/>
      <c r="M93" s="218">
        <f t="shared" si="637"/>
        <v>0</v>
      </c>
      <c r="N93" s="89"/>
      <c r="O93" s="320"/>
      <c r="P93" s="94"/>
      <c r="Q93" s="320">
        <f t="shared" si="638"/>
        <v>0</v>
      </c>
      <c r="R93" s="321"/>
      <c r="S93" s="89"/>
      <c r="T93" s="88"/>
      <c r="U93" s="94"/>
      <c r="V93" s="97">
        <f t="shared" si="639"/>
        <v>0</v>
      </c>
      <c r="W93" s="321"/>
      <c r="X93" s="289"/>
      <c r="Y93" s="88"/>
      <c r="Z93" s="94"/>
      <c r="AA93" s="93">
        <f t="shared" si="640"/>
        <v>0</v>
      </c>
      <c r="AB93" s="321"/>
      <c r="AC93" s="89"/>
      <c r="AD93" s="88"/>
      <c r="AE93" s="88"/>
      <c r="AF93" s="93">
        <f t="shared" si="641"/>
        <v>0</v>
      </c>
      <c r="AG93" s="321"/>
      <c r="AH93" s="133"/>
      <c r="AI93" s="88"/>
      <c r="AJ93" s="94"/>
      <c r="AK93" s="220">
        <f t="shared" si="642"/>
        <v>0</v>
      </c>
      <c r="AL93" s="321"/>
      <c r="AM93" s="89"/>
      <c r="AN93" s="88"/>
      <c r="AO93" s="94"/>
      <c r="AP93" s="264"/>
      <c r="AQ93" s="93">
        <f t="shared" si="643"/>
        <v>0</v>
      </c>
      <c r="AR93" s="88"/>
      <c r="AS93" s="89"/>
      <c r="AT93" s="88"/>
      <c r="AU93" s="94"/>
      <c r="AV93" s="221"/>
      <c r="AW93" s="97">
        <f t="shared" si="644"/>
        <v>0</v>
      </c>
      <c r="AX93" s="89"/>
      <c r="AY93" s="88"/>
      <c r="AZ93" s="94"/>
      <c r="BA93" s="94"/>
      <c r="BB93" s="220">
        <f t="shared" si="645"/>
        <v>0</v>
      </c>
      <c r="BC93" s="326"/>
      <c r="BD93" s="88"/>
      <c r="BE93" s="327"/>
      <c r="BF93" s="113"/>
      <c r="BG93" s="97">
        <f t="shared" si="646"/>
        <v>0</v>
      </c>
      <c r="BH93" s="98"/>
      <c r="BI93" s="99"/>
      <c r="BJ93" s="100"/>
      <c r="BK93" s="100"/>
      <c r="BL93" s="223">
        <f t="shared" si="647"/>
        <v>0</v>
      </c>
      <c r="BM93" s="224"/>
      <c r="BN93" s="99"/>
      <c r="BO93" s="100"/>
      <c r="BP93" s="106"/>
      <c r="BQ93" s="104">
        <f t="shared" si="648"/>
        <v>0</v>
      </c>
      <c r="BR93" s="98"/>
      <c r="BS93" s="99"/>
      <c r="BT93" s="100"/>
      <c r="BU93" s="106"/>
      <c r="BV93" s="104">
        <f t="shared" si="649"/>
        <v>0</v>
      </c>
      <c r="BW93" s="98"/>
      <c r="BX93" s="99"/>
      <c r="BY93" s="100"/>
      <c r="BZ93" s="100"/>
      <c r="CA93" s="104">
        <f t="shared" si="650"/>
        <v>0</v>
      </c>
      <c r="CB93" s="98"/>
      <c r="CC93" s="99"/>
      <c r="CD93" s="100"/>
      <c r="CE93" s="100"/>
      <c r="CF93" s="104">
        <f t="shared" si="651"/>
        <v>0</v>
      </c>
      <c r="CG93" s="98"/>
      <c r="CH93" s="99"/>
      <c r="CI93" s="99"/>
      <c r="CJ93" s="106"/>
      <c r="CK93" s="105">
        <f t="shared" si="652"/>
        <v>0</v>
      </c>
      <c r="CL93" s="98"/>
      <c r="CM93" s="105"/>
      <c r="CN93" s="105"/>
      <c r="CO93" s="106"/>
      <c r="CP93" s="104">
        <f t="shared" si="653"/>
        <v>0</v>
      </c>
      <c r="CQ93" s="98"/>
      <c r="CR93" s="99"/>
      <c r="CS93" s="100"/>
      <c r="CT93" s="100"/>
      <c r="CU93" s="104">
        <f t="shared" si="654"/>
        <v>0</v>
      </c>
      <c r="CW93" s="107"/>
      <c r="CZ93" s="104">
        <f t="shared" si="655"/>
        <v>0</v>
      </c>
      <c r="DA93" s="105"/>
      <c r="DC93" s="107"/>
      <c r="DF93" s="104">
        <f t="shared" si="656"/>
        <v>0</v>
      </c>
      <c r="DH93" s="107"/>
      <c r="DK93" s="104">
        <f t="shared" si="657"/>
        <v>0</v>
      </c>
      <c r="DM93" s="107"/>
      <c r="DO93" s="228"/>
      <c r="DP93" s="104">
        <f t="shared" si="658"/>
        <v>0</v>
      </c>
      <c r="DR93" s="107"/>
      <c r="DT93" s="228"/>
      <c r="DU93" s="104">
        <f t="shared" si="659"/>
        <v>0</v>
      </c>
      <c r="DW93" s="107"/>
      <c r="DY93" s="228"/>
      <c r="DZ93" s="104">
        <f t="shared" si="660"/>
        <v>0</v>
      </c>
      <c r="EB93" s="107"/>
      <c r="ED93" s="228"/>
      <c r="EE93" s="104">
        <f t="shared" si="661"/>
        <v>0</v>
      </c>
      <c r="EG93" s="107"/>
      <c r="EI93" s="228"/>
      <c r="EJ93" s="104">
        <f t="shared" si="662"/>
        <v>0</v>
      </c>
      <c r="EL93" s="107"/>
      <c r="EN93" s="228"/>
      <c r="EO93" s="104">
        <f t="shared" si="663"/>
        <v>0</v>
      </c>
      <c r="EQ93" s="107"/>
      <c r="ES93" s="228"/>
      <c r="ET93" s="104">
        <f t="shared" si="664"/>
        <v>0</v>
      </c>
      <c r="EV93" s="98"/>
      <c r="EW93" s="105"/>
      <c r="EX93" s="100"/>
      <c r="EY93" s="229"/>
      <c r="EZ93" s="104">
        <f t="shared" si="665"/>
        <v>0</v>
      </c>
      <c r="FB93" s="98"/>
      <c r="FC93" s="105"/>
      <c r="FD93" s="100"/>
      <c r="FE93" s="229"/>
      <c r="FF93" s="104">
        <f t="shared" si="666"/>
        <v>0</v>
      </c>
      <c r="FH93" s="98"/>
      <c r="FI93" s="105"/>
      <c r="FJ93" s="100"/>
      <c r="FK93" s="229"/>
      <c r="FL93" s="104">
        <f t="shared" si="667"/>
        <v>0</v>
      </c>
      <c r="FN93" s="98"/>
      <c r="FO93" s="105"/>
      <c r="FP93" s="100"/>
      <c r="FQ93" s="229"/>
      <c r="FR93" s="104">
        <f>FO93/$FP$4</f>
        <v>0</v>
      </c>
      <c r="FT93" s="98"/>
      <c r="FU93" s="105"/>
      <c r="FV93" s="100"/>
      <c r="FW93" s="229"/>
      <c r="FX93" s="104">
        <f t="shared" si="669"/>
        <v>0</v>
      </c>
      <c r="FZ93" s="98"/>
      <c r="GA93" s="105"/>
      <c r="GB93" s="100"/>
      <c r="GC93" s="229"/>
      <c r="GD93" s="104">
        <f t="shared" si="670"/>
        <v>0</v>
      </c>
      <c r="GF93" s="98"/>
      <c r="GG93" s="105"/>
      <c r="GH93" s="100"/>
      <c r="GI93" s="229"/>
      <c r="GJ93" s="104">
        <f t="shared" si="671"/>
        <v>0</v>
      </c>
      <c r="GL93" s="98"/>
      <c r="GM93" s="105"/>
      <c r="GN93" s="100"/>
      <c r="GO93" s="229"/>
      <c r="GP93" s="104">
        <f t="shared" si="672"/>
        <v>0</v>
      </c>
      <c r="GR93" s="98"/>
      <c r="GS93" s="105"/>
      <c r="GT93" s="100"/>
      <c r="GU93" s="229"/>
      <c r="GV93" s="104">
        <f t="shared" si="673"/>
        <v>0</v>
      </c>
      <c r="GX93" s="98"/>
      <c r="GY93" s="105"/>
      <c r="GZ93" s="100"/>
      <c r="HA93" s="229"/>
      <c r="HB93" s="108">
        <f t="shared" si="674"/>
        <v>0</v>
      </c>
      <c r="HD93" s="98"/>
      <c r="HE93" s="105"/>
      <c r="HF93" s="100"/>
      <c r="HG93" s="229"/>
      <c r="HH93" s="108">
        <f t="shared" si="675"/>
        <v>0</v>
      </c>
      <c r="HJ93" s="98"/>
      <c r="HK93" s="105"/>
      <c r="HL93" s="100"/>
      <c r="HM93" s="229"/>
      <c r="HN93" s="108">
        <f t="shared" si="676"/>
        <v>0</v>
      </c>
      <c r="HP93" s="98"/>
      <c r="HQ93" s="105"/>
      <c r="HR93" s="100"/>
      <c r="HS93" s="229"/>
      <c r="HT93" s="108">
        <f t="shared" si="677"/>
        <v>0</v>
      </c>
      <c r="HV93" s="98"/>
      <c r="HW93" s="105"/>
      <c r="HX93" s="100"/>
      <c r="HY93" s="229"/>
      <c r="HZ93" s="108">
        <f t="shared" si="678"/>
        <v>0</v>
      </c>
      <c r="IB93" s="98"/>
      <c r="IC93" s="105"/>
      <c r="ID93" s="100"/>
      <c r="IE93" s="229"/>
      <c r="IF93" s="108">
        <f t="shared" si="679"/>
        <v>0</v>
      </c>
      <c r="IH93" s="98"/>
      <c r="II93" s="105"/>
      <c r="IJ93" s="100"/>
      <c r="IK93" s="229"/>
      <c r="IL93" s="108">
        <f t="shared" si="680"/>
        <v>0</v>
      </c>
      <c r="IN93" s="98"/>
      <c r="IO93" s="105"/>
      <c r="IP93" s="100"/>
      <c r="IQ93" s="229"/>
      <c r="IR93" s="108">
        <f t="shared" si="681"/>
        <v>0</v>
      </c>
      <c r="IT93" s="98"/>
      <c r="IU93" s="105"/>
      <c r="IV93" s="100"/>
      <c r="IW93" s="229"/>
      <c r="IX93" s="108">
        <f t="shared" si="682"/>
        <v>0</v>
      </c>
      <c r="IZ93" s="98"/>
      <c r="JA93" s="105"/>
      <c r="JB93" s="100"/>
      <c r="JC93" s="229"/>
      <c r="JD93" s="108">
        <f t="shared" si="691"/>
        <v>0</v>
      </c>
      <c r="JF93" s="98" t="s">
        <v>35</v>
      </c>
      <c r="JG93" s="105">
        <v>281497927</v>
      </c>
      <c r="JH93" s="100">
        <v>3</v>
      </c>
      <c r="JI93" s="229"/>
      <c r="JJ93" s="108">
        <f t="shared" si="683"/>
        <v>41034683.236151598</v>
      </c>
      <c r="JL93" s="98" t="s">
        <v>35</v>
      </c>
      <c r="JM93" s="105">
        <v>282142989</v>
      </c>
      <c r="JN93" s="100">
        <v>3</v>
      </c>
      <c r="JO93" s="229">
        <v>2.75</v>
      </c>
      <c r="JP93" s="108">
        <f t="shared" si="684"/>
        <v>41128715.597667634</v>
      </c>
      <c r="JR93" s="98" t="s">
        <v>35</v>
      </c>
      <c r="JS93" s="105">
        <v>283198495</v>
      </c>
      <c r="JT93" s="100">
        <v>3</v>
      </c>
      <c r="JU93" s="229">
        <v>4.3899999999999997</v>
      </c>
      <c r="JV93" s="108">
        <f t="shared" si="685"/>
        <v>41282579.446064137</v>
      </c>
      <c r="JX93" s="98" t="s">
        <v>35</v>
      </c>
      <c r="JY93" s="105">
        <v>284697042</v>
      </c>
      <c r="JZ93" s="100">
        <v>3</v>
      </c>
      <c r="KA93" s="229">
        <v>6.23</v>
      </c>
      <c r="KB93" s="108">
        <f t="shared" si="686"/>
        <v>41501026.530612245</v>
      </c>
      <c r="KD93" s="98" t="s">
        <v>35</v>
      </c>
      <c r="KE93" s="105">
        <v>300333421</v>
      </c>
      <c r="KF93" s="100">
        <v>4</v>
      </c>
      <c r="KG93" s="229">
        <v>2.76</v>
      </c>
      <c r="KH93" s="108">
        <f t="shared" si="687"/>
        <v>43780382.069970846</v>
      </c>
      <c r="KJ93" s="98" t="s">
        <v>35</v>
      </c>
      <c r="KK93" s="105">
        <v>301614999</v>
      </c>
      <c r="KL93" s="100">
        <v>4</v>
      </c>
      <c r="KM93" s="229">
        <v>4.96</v>
      </c>
      <c r="KN93" s="108">
        <f t="shared" si="688"/>
        <v>43967201.020408161</v>
      </c>
      <c r="KP93" s="98" t="s">
        <v>35</v>
      </c>
      <c r="KQ93" s="105">
        <v>303794422</v>
      </c>
      <c r="KR93" s="100">
        <v>4</v>
      </c>
      <c r="KS93" s="229">
        <v>8.67</v>
      </c>
      <c r="KT93" s="108">
        <f t="shared" si="689"/>
        <v>44284901.16618076</v>
      </c>
      <c r="KV93" s="98" t="s">
        <v>35</v>
      </c>
      <c r="KW93" s="105">
        <v>304078863</v>
      </c>
      <c r="KX93" s="100">
        <v>4</v>
      </c>
      <c r="KY93" s="229">
        <v>1.0900000000000001</v>
      </c>
      <c r="KZ93" s="108">
        <f t="shared" si="690"/>
        <v>44326364.868804663</v>
      </c>
      <c r="LB93" s="98" t="s">
        <v>35</v>
      </c>
      <c r="LC93" s="105">
        <v>304382530</v>
      </c>
      <c r="LD93" s="100">
        <v>4</v>
      </c>
      <c r="LE93" s="229">
        <v>1.17</v>
      </c>
      <c r="LF93" s="108">
        <f t="shared" si="692"/>
        <v>44370631.195335276</v>
      </c>
      <c r="LH93" s="98" t="s">
        <v>35</v>
      </c>
      <c r="LI93" s="105">
        <v>305125860</v>
      </c>
      <c r="LJ93" s="100">
        <v>4</v>
      </c>
      <c r="LK93" s="229">
        <v>3.03</v>
      </c>
      <c r="LL93" s="108">
        <f t="shared" si="697"/>
        <v>44478988.338192418</v>
      </c>
      <c r="LN93" s="98" t="s">
        <v>35</v>
      </c>
      <c r="LO93" s="105">
        <v>305491398</v>
      </c>
      <c r="LP93" s="100">
        <v>4</v>
      </c>
      <c r="LQ93" s="229">
        <v>1.2</v>
      </c>
      <c r="LR93" s="108">
        <f t="shared" si="698"/>
        <v>44532273.760932945</v>
      </c>
      <c r="LT93" s="98" t="s">
        <v>35</v>
      </c>
      <c r="LU93" s="105">
        <v>305980838</v>
      </c>
      <c r="LV93" s="100">
        <v>4</v>
      </c>
      <c r="LW93" s="229">
        <v>1.92</v>
      </c>
      <c r="LX93" s="108">
        <f t="shared" si="693"/>
        <v>44603620.699708454</v>
      </c>
      <c r="LZ93" s="98" t="s">
        <v>35</v>
      </c>
      <c r="MA93" s="105">
        <v>306471471</v>
      </c>
      <c r="MB93" s="100">
        <v>4</v>
      </c>
      <c r="MC93" s="229">
        <v>1.88</v>
      </c>
      <c r="MD93" s="108">
        <f t="shared" si="694"/>
        <v>44675141.5451895</v>
      </c>
      <c r="MF93" s="98" t="s">
        <v>35</v>
      </c>
      <c r="MG93" s="105">
        <v>307055708</v>
      </c>
      <c r="MH93" s="100">
        <v>4</v>
      </c>
      <c r="MI93" s="229">
        <v>2.29</v>
      </c>
      <c r="MJ93" s="108">
        <f t="shared" si="699"/>
        <v>44760307.288629733</v>
      </c>
      <c r="ML93" s="98" t="s">
        <v>35</v>
      </c>
      <c r="MM93" s="105">
        <v>307906601</v>
      </c>
      <c r="MN93" s="100">
        <v>4</v>
      </c>
      <c r="MO93" s="229">
        <v>3.08</v>
      </c>
      <c r="MP93" s="108">
        <f>MM93/MN4</f>
        <v>44884344.169096209</v>
      </c>
      <c r="MR93" s="98" t="s">
        <v>35</v>
      </c>
      <c r="MS93" s="105">
        <v>308329538</v>
      </c>
      <c r="MT93" s="100">
        <v>4</v>
      </c>
      <c r="MU93" s="229">
        <v>1.61</v>
      </c>
      <c r="MV93" s="108">
        <f>MS93/MT4</f>
        <v>44945996.793002911</v>
      </c>
      <c r="MX93" s="98" t="s">
        <v>35</v>
      </c>
      <c r="MY93" s="105">
        <v>308792974</v>
      </c>
      <c r="MZ93" s="100">
        <v>4</v>
      </c>
      <c r="NA93" s="229">
        <v>1.8</v>
      </c>
      <c r="NB93" s="108">
        <f>MY93/MZ4</f>
        <v>45013553.06122449</v>
      </c>
      <c r="ND93" s="98" t="s">
        <v>35</v>
      </c>
      <c r="NE93" s="105">
        <v>309385555</v>
      </c>
      <c r="NF93" s="100">
        <v>4</v>
      </c>
      <c r="NG93" s="229">
        <v>2.2599999999999998</v>
      </c>
      <c r="NH93" s="108">
        <f>NE93/NF4</f>
        <v>45099935.131195337</v>
      </c>
      <c r="NJ93" s="98" t="s">
        <v>35</v>
      </c>
      <c r="NK93" s="105">
        <v>309906799</v>
      </c>
      <c r="NL93" s="100">
        <v>4</v>
      </c>
      <c r="NM93" s="229">
        <v>2.02</v>
      </c>
      <c r="NN93" s="108">
        <f>NK93/NL4</f>
        <v>45175918.221574344</v>
      </c>
      <c r="NP93" s="98" t="s">
        <v>35</v>
      </c>
      <c r="NQ93" s="105">
        <v>310896905</v>
      </c>
      <c r="NR93" s="100">
        <v>4</v>
      </c>
      <c r="NS93" s="229">
        <v>3.79</v>
      </c>
      <c r="NT93" s="108">
        <f>NQ93/NR4</f>
        <v>45320248.54227405</v>
      </c>
      <c r="NV93" s="98" t="s">
        <v>35</v>
      </c>
      <c r="NW93" s="105">
        <v>311264866</v>
      </c>
      <c r="NX93" s="100">
        <v>4</v>
      </c>
      <c r="NY93" s="229">
        <v>1.4</v>
      </c>
      <c r="NZ93" s="108">
        <f>NW93/NX4</f>
        <v>45373887.172011659</v>
      </c>
      <c r="OB93" s="98" t="s">
        <v>35</v>
      </c>
      <c r="OC93" s="105">
        <v>311681813</v>
      </c>
      <c r="OD93" s="100">
        <v>4</v>
      </c>
      <c r="OE93" s="229">
        <v>1.63</v>
      </c>
      <c r="OF93" s="108">
        <f>OC93/OD4</f>
        <v>45434666.618075803</v>
      </c>
      <c r="OH93" s="98" t="s">
        <v>35</v>
      </c>
      <c r="OI93" s="105">
        <v>312034691</v>
      </c>
      <c r="OJ93" s="100">
        <v>4</v>
      </c>
      <c r="OK93" s="229">
        <v>1.34</v>
      </c>
      <c r="OL93" s="108">
        <f>OI93/OJ4</f>
        <v>45486106.559766762</v>
      </c>
      <c r="ON93" s="98" t="s">
        <v>35</v>
      </c>
      <c r="OO93" s="105">
        <v>312334580</v>
      </c>
      <c r="OP93" s="100">
        <v>4</v>
      </c>
      <c r="OQ93" s="229">
        <v>1.1499999999999999</v>
      </c>
      <c r="OR93" s="108">
        <f>OO93/OP4</f>
        <v>45529822.157434404</v>
      </c>
      <c r="OT93" s="98" t="s">
        <v>35</v>
      </c>
      <c r="OU93" s="105">
        <v>312847702</v>
      </c>
      <c r="OV93" s="100">
        <v>4</v>
      </c>
      <c r="OW93" s="229">
        <v>1.95</v>
      </c>
      <c r="OX93" s="108">
        <f>OU93/OV4</f>
        <v>45604621.282798834</v>
      </c>
      <c r="OZ93" s="98" t="s">
        <v>35</v>
      </c>
      <c r="PA93" s="105">
        <v>313160834</v>
      </c>
      <c r="PB93" s="100">
        <v>4</v>
      </c>
      <c r="PC93" s="229">
        <v>1.2</v>
      </c>
      <c r="PD93" s="108">
        <f>PA93/PB4</f>
        <v>45650267.346938774</v>
      </c>
      <c r="PF93" s="98" t="s">
        <v>35</v>
      </c>
      <c r="PG93" s="105">
        <v>313397381</v>
      </c>
      <c r="PH93" s="100">
        <v>4</v>
      </c>
      <c r="PI93" s="229">
        <v>0.87</v>
      </c>
      <c r="PJ93" s="108">
        <f>PG93/PH4</f>
        <v>45684749.41690962</v>
      </c>
      <c r="PL93" s="98" t="s">
        <v>35</v>
      </c>
      <c r="PM93" s="105">
        <v>313502875</v>
      </c>
      <c r="PN93" s="100">
        <v>4</v>
      </c>
      <c r="PO93" s="229">
        <v>0.38</v>
      </c>
      <c r="PP93" s="108">
        <f>PM93/PN4</f>
        <v>45700127.551020406</v>
      </c>
      <c r="PR93" s="98" t="s">
        <v>35</v>
      </c>
      <c r="PS93" s="105">
        <v>313659539</v>
      </c>
      <c r="PT93" s="100">
        <v>4</v>
      </c>
      <c r="PU93" s="229">
        <v>0.6</v>
      </c>
      <c r="PV93" s="108">
        <f>PS93/PT4</f>
        <v>45722964.868804663</v>
      </c>
      <c r="PX93" s="98" t="s">
        <v>35</v>
      </c>
      <c r="PY93" s="105">
        <v>313817012</v>
      </c>
      <c r="PZ93" s="100">
        <v>4</v>
      </c>
      <c r="QA93" s="229">
        <v>0.57999999999999996</v>
      </c>
      <c r="QB93" s="108">
        <f>PY93/PZ4</f>
        <v>45745920.116618074</v>
      </c>
      <c r="QD93" s="98" t="s">
        <v>35</v>
      </c>
      <c r="QE93" s="105">
        <v>314092546</v>
      </c>
      <c r="QF93" s="100">
        <v>4</v>
      </c>
      <c r="QG93" s="229">
        <v>1.05</v>
      </c>
      <c r="QH93" s="108">
        <f>QE93/QF4</f>
        <v>45786085.422740519</v>
      </c>
      <c r="QJ93" s="98" t="s">
        <v>35</v>
      </c>
      <c r="QK93" s="105">
        <v>314160958</v>
      </c>
      <c r="QL93" s="100">
        <v>4</v>
      </c>
      <c r="QM93" s="229">
        <v>0.43</v>
      </c>
      <c r="QN93" s="108">
        <f>QK93/QL4</f>
        <v>45796058.017492712</v>
      </c>
      <c r="QP93" s="98" t="s">
        <v>35</v>
      </c>
      <c r="QQ93" s="105">
        <v>314631251</v>
      </c>
      <c r="QR93" s="100">
        <v>4</v>
      </c>
      <c r="QS93" s="229">
        <v>1.77</v>
      </c>
      <c r="QT93" s="108">
        <f>QQ93/QR4</f>
        <v>45864613.848396502</v>
      </c>
      <c r="QV93" s="98" t="s">
        <v>35</v>
      </c>
      <c r="QW93" s="105">
        <v>314948481</v>
      </c>
      <c r="QX93" s="100">
        <v>4</v>
      </c>
      <c r="QY93" s="229">
        <v>1.25</v>
      </c>
      <c r="QZ93" s="108">
        <f>QW93/QX4</f>
        <v>45910857.288629733</v>
      </c>
      <c r="RB93" s="98" t="s">
        <v>35</v>
      </c>
      <c r="RC93" s="105">
        <v>315191742</v>
      </c>
      <c r="RD93" s="100">
        <v>4</v>
      </c>
      <c r="RE93" s="229">
        <v>0.89</v>
      </c>
      <c r="RF93" s="108">
        <f>RC93/RD4</f>
        <v>45946318.075801745</v>
      </c>
      <c r="RH93" s="98" t="s">
        <v>35</v>
      </c>
      <c r="RI93" s="105">
        <v>315455458</v>
      </c>
      <c r="RJ93" s="100">
        <v>4</v>
      </c>
      <c r="RK93" s="229">
        <v>1</v>
      </c>
      <c r="RL93" s="108">
        <f>RI93/RJ4</f>
        <v>45984760.641399413</v>
      </c>
      <c r="RN93" s="98" t="s">
        <v>35</v>
      </c>
      <c r="RO93" s="105">
        <v>315847056</v>
      </c>
      <c r="RP93" s="100">
        <v>4</v>
      </c>
      <c r="RQ93" s="229">
        <v>1.43</v>
      </c>
      <c r="RR93" s="108">
        <f>RO93/RP4</f>
        <v>46041844.89795918</v>
      </c>
      <c r="RT93" s="98" t="s">
        <v>35</v>
      </c>
      <c r="RU93" s="105">
        <v>316186337</v>
      </c>
      <c r="RV93" s="100">
        <v>4</v>
      </c>
      <c r="RW93" s="229">
        <v>1.29</v>
      </c>
      <c r="RX93" s="108">
        <f>RU93/RV4</f>
        <v>46091302.7696793</v>
      </c>
      <c r="RZ93" s="98" t="s">
        <v>35</v>
      </c>
      <c r="SA93" s="105">
        <v>316628796</v>
      </c>
      <c r="SB93" s="100">
        <v>4</v>
      </c>
      <c r="SC93" s="229">
        <v>1.63</v>
      </c>
      <c r="SD93" s="108">
        <f>SA93/SB4</f>
        <v>46155801.166180752</v>
      </c>
      <c r="SF93" s="98" t="s">
        <v>35</v>
      </c>
      <c r="SG93" s="105">
        <v>316703043</v>
      </c>
      <c r="SH93" s="100">
        <v>4</v>
      </c>
      <c r="SI93" s="229">
        <v>0.5</v>
      </c>
      <c r="SJ93" s="108">
        <f>SG93/SH4</f>
        <v>46166624.344023325</v>
      </c>
      <c r="SL93" s="98" t="s">
        <v>35</v>
      </c>
      <c r="SM93" s="105">
        <v>317133899</v>
      </c>
      <c r="SN93" s="100">
        <v>4</v>
      </c>
      <c r="SO93" s="229">
        <v>1.63</v>
      </c>
      <c r="SP93" s="108">
        <f>SM93/SN4</f>
        <v>46229431.341107868</v>
      </c>
      <c r="SR93" s="98" t="s">
        <v>35</v>
      </c>
      <c r="SS93" s="105">
        <v>317870042</v>
      </c>
      <c r="ST93" s="100">
        <v>4</v>
      </c>
      <c r="SU93" s="229">
        <v>2.7</v>
      </c>
      <c r="SV93" s="108">
        <f>SS93/ST4</f>
        <v>46336740.816326529</v>
      </c>
      <c r="SX93" s="98" t="s">
        <v>35</v>
      </c>
      <c r="SY93" s="105">
        <v>318345247</v>
      </c>
      <c r="SZ93" s="100">
        <v>4</v>
      </c>
      <c r="TA93" s="229">
        <v>1.84</v>
      </c>
      <c r="TB93" s="108">
        <f>SY93/SZ4</f>
        <v>46406012.682215743</v>
      </c>
      <c r="TD93" s="98" t="s">
        <v>35</v>
      </c>
      <c r="TE93" s="105">
        <v>318482771.26999998</v>
      </c>
      <c r="TF93" s="100">
        <v>4</v>
      </c>
      <c r="TG93" s="229">
        <v>0.48</v>
      </c>
      <c r="TH93" s="108">
        <f>TE93/TF4</f>
        <v>46426059.951895036</v>
      </c>
      <c r="TJ93" s="98" t="s">
        <v>35</v>
      </c>
      <c r="TK93" s="105">
        <v>318768322.00999999</v>
      </c>
      <c r="TL93" s="100">
        <v>4</v>
      </c>
      <c r="TM93" s="229">
        <v>1</v>
      </c>
      <c r="TN93" s="108">
        <f>TK93/TL4</f>
        <v>46467685.424198247</v>
      </c>
      <c r="TP93" s="98" t="s">
        <v>35</v>
      </c>
      <c r="TQ93" s="105">
        <v>319061293.57999998</v>
      </c>
      <c r="TR93" s="100">
        <v>4</v>
      </c>
      <c r="TS93" s="229">
        <v>1.46</v>
      </c>
      <c r="TT93" s="108">
        <f>TQ93/TR4</f>
        <v>46510392.650145769</v>
      </c>
      <c r="TV93" s="98" t="s">
        <v>35</v>
      </c>
      <c r="TW93" s="105">
        <v>319423558.19999999</v>
      </c>
      <c r="TX93" s="100">
        <v>4</v>
      </c>
      <c r="TY93" s="229">
        <v>1.36</v>
      </c>
      <c r="TZ93" s="108">
        <f>TW93/TX4</f>
        <v>46563200.903790087</v>
      </c>
      <c r="UB93" s="98" t="s">
        <v>35</v>
      </c>
      <c r="UC93" s="105">
        <v>319971641.54000002</v>
      </c>
      <c r="UD93" s="100">
        <v>4</v>
      </c>
      <c r="UE93" s="229">
        <v>2.06</v>
      </c>
      <c r="UF93" s="108">
        <f>UC93/UD4</f>
        <v>46643096.434402332</v>
      </c>
    </row>
    <row r="94" spans="1:552" x14ac:dyDescent="0.25">
      <c r="A94" s="128" t="s">
        <v>254</v>
      </c>
      <c r="B94" s="77" t="s">
        <v>13</v>
      </c>
      <c r="C94" s="258" t="s">
        <v>280</v>
      </c>
      <c r="D94" s="289"/>
      <c r="E94" s="94"/>
      <c r="F94" s="94"/>
      <c r="G94" s="91"/>
      <c r="H94" s="319"/>
      <c r="I94" s="125"/>
      <c r="J94" s="94"/>
      <c r="K94" s="94"/>
      <c r="M94" s="218"/>
      <c r="N94" s="89"/>
      <c r="O94" s="320"/>
      <c r="P94" s="94"/>
      <c r="Q94" s="320"/>
      <c r="R94" s="321"/>
      <c r="S94" s="89"/>
      <c r="T94" s="88"/>
      <c r="U94" s="94"/>
      <c r="V94" s="97"/>
      <c r="W94" s="321"/>
      <c r="X94" s="289"/>
      <c r="Y94" s="88"/>
      <c r="Z94" s="94"/>
      <c r="AA94" s="93"/>
      <c r="AB94" s="321"/>
      <c r="AC94" s="89"/>
      <c r="AD94" s="88"/>
      <c r="AE94" s="88"/>
      <c r="AF94" s="93"/>
      <c r="AG94" s="321"/>
      <c r="AH94" s="133"/>
      <c r="AI94" s="88"/>
      <c r="AJ94" s="94"/>
      <c r="AK94" s="220"/>
      <c r="AL94" s="321"/>
      <c r="AM94" s="89"/>
      <c r="AN94" s="88"/>
      <c r="AO94" s="94"/>
      <c r="AP94" s="264"/>
      <c r="AQ94" s="93"/>
      <c r="AR94" s="88"/>
      <c r="AS94" s="89"/>
      <c r="AT94" s="88"/>
      <c r="AU94" s="94"/>
      <c r="AV94" s="221"/>
      <c r="AW94" s="97"/>
      <c r="AX94" s="89"/>
      <c r="AY94" s="88"/>
      <c r="AZ94" s="94"/>
      <c r="BA94" s="94"/>
      <c r="BB94" s="220"/>
      <c r="BC94" s="326"/>
      <c r="BD94" s="88"/>
      <c r="BE94" s="327"/>
      <c r="BF94" s="113"/>
      <c r="BG94" s="97"/>
      <c r="BH94" s="98"/>
      <c r="BI94" s="99"/>
      <c r="BJ94" s="100"/>
      <c r="BK94" s="100"/>
      <c r="BL94" s="223"/>
      <c r="BM94" s="224"/>
      <c r="BN94" s="99"/>
      <c r="BO94" s="100"/>
      <c r="BP94" s="106"/>
      <c r="BQ94" s="104"/>
      <c r="BR94" s="98"/>
      <c r="BS94" s="99"/>
      <c r="BT94" s="100"/>
      <c r="BU94" s="106"/>
      <c r="BV94" s="104"/>
      <c r="BW94" s="98"/>
      <c r="BX94" s="99"/>
      <c r="BY94" s="100"/>
      <c r="BZ94" s="100"/>
      <c r="CA94" s="104"/>
      <c r="CB94" s="98"/>
      <c r="CC94" s="99"/>
      <c r="CD94" s="100"/>
      <c r="CE94" s="100"/>
      <c r="CF94" s="104"/>
      <c r="CG94" s="98"/>
      <c r="CH94" s="99"/>
      <c r="CI94" s="99"/>
      <c r="CJ94" s="106"/>
      <c r="CK94" s="105"/>
      <c r="CL94" s="98"/>
      <c r="CM94" s="105"/>
      <c r="CN94" s="105"/>
      <c r="CO94" s="106"/>
      <c r="CP94" s="104"/>
      <c r="CQ94" s="98"/>
      <c r="CR94" s="99"/>
      <c r="CS94" s="100"/>
      <c r="CT94" s="100"/>
      <c r="CU94" s="104"/>
      <c r="CW94" s="107"/>
      <c r="CZ94" s="104"/>
      <c r="DA94" s="105"/>
      <c r="DC94" s="107"/>
      <c r="DF94" s="104"/>
      <c r="DH94" s="107"/>
      <c r="DK94" s="104"/>
      <c r="DM94" s="107"/>
      <c r="DO94" s="228"/>
      <c r="DP94" s="104"/>
      <c r="DR94" s="107"/>
      <c r="DT94" s="228"/>
      <c r="DU94" s="104"/>
      <c r="DW94" s="107"/>
      <c r="DY94" s="228"/>
      <c r="DZ94" s="104"/>
      <c r="EB94" s="107"/>
      <c r="ED94" s="228"/>
      <c r="EE94" s="104"/>
      <c r="EG94" s="107"/>
      <c r="EI94" s="228"/>
      <c r="EJ94" s="104"/>
      <c r="EL94" s="107"/>
      <c r="EN94" s="228"/>
      <c r="EO94" s="104"/>
      <c r="EQ94" s="107"/>
      <c r="ES94" s="228"/>
      <c r="ET94" s="104"/>
      <c r="EV94" s="98"/>
      <c r="EW94" s="105"/>
      <c r="EX94" s="100"/>
      <c r="EY94" s="229"/>
      <c r="EZ94" s="104"/>
      <c r="FB94" s="98"/>
      <c r="FC94" s="105"/>
      <c r="FD94" s="100"/>
      <c r="FE94" s="229"/>
      <c r="FF94" s="104"/>
      <c r="FH94" s="98"/>
      <c r="FI94" s="105"/>
      <c r="FJ94" s="100"/>
      <c r="FK94" s="229"/>
      <c r="FL94" s="104"/>
      <c r="FN94" s="98"/>
      <c r="FO94" s="105"/>
      <c r="FP94" s="100"/>
      <c r="FQ94" s="229"/>
      <c r="FR94" s="104"/>
      <c r="FT94" s="98"/>
      <c r="FU94" s="105"/>
      <c r="FV94" s="100"/>
      <c r="FW94" s="229"/>
      <c r="FX94" s="104"/>
      <c r="FZ94" s="98"/>
      <c r="GA94" s="105"/>
      <c r="GB94" s="100"/>
      <c r="GC94" s="229"/>
      <c r="GD94" s="104"/>
      <c r="GF94" s="98"/>
      <c r="GG94" s="105"/>
      <c r="GH94" s="100"/>
      <c r="GI94" s="229"/>
      <c r="GJ94" s="104"/>
      <c r="GL94" s="98"/>
      <c r="GM94" s="105"/>
      <c r="GN94" s="100"/>
      <c r="GO94" s="229"/>
      <c r="GP94" s="104"/>
      <c r="GR94" s="98"/>
      <c r="GS94" s="105"/>
      <c r="GT94" s="100"/>
      <c r="GU94" s="229"/>
      <c r="GV94" s="104"/>
      <c r="GX94" s="98"/>
      <c r="GY94" s="105"/>
      <c r="GZ94" s="100"/>
      <c r="HA94" s="229"/>
      <c r="HB94" s="108"/>
      <c r="HD94" s="98"/>
      <c r="HE94" s="105"/>
      <c r="HF94" s="100"/>
      <c r="HG94" s="229"/>
      <c r="HH94" s="108"/>
      <c r="HJ94" s="98"/>
      <c r="HK94" s="105"/>
      <c r="HL94" s="100"/>
      <c r="HM94" s="229"/>
      <c r="HN94" s="108"/>
      <c r="HP94" s="98"/>
      <c r="HQ94" s="105"/>
      <c r="HR94" s="100"/>
      <c r="HS94" s="229"/>
      <c r="HT94" s="108"/>
      <c r="HV94" s="98"/>
      <c r="HW94" s="105"/>
      <c r="HX94" s="100"/>
      <c r="HY94" s="229"/>
      <c r="HZ94" s="108"/>
      <c r="IB94" s="98"/>
      <c r="IC94" s="105"/>
      <c r="ID94" s="100"/>
      <c r="IE94" s="229"/>
      <c r="IF94" s="108"/>
      <c r="IH94" s="98"/>
      <c r="II94" s="105"/>
      <c r="IJ94" s="100"/>
      <c r="IK94" s="229"/>
      <c r="IL94" s="108"/>
      <c r="IN94" s="98"/>
      <c r="IO94" s="105"/>
      <c r="IP94" s="100"/>
      <c r="IQ94" s="229"/>
      <c r="IR94" s="108"/>
      <c r="IT94" s="98"/>
      <c r="IU94" s="105"/>
      <c r="IV94" s="100"/>
      <c r="IW94" s="229"/>
      <c r="IX94" s="108"/>
      <c r="IZ94" s="98"/>
      <c r="JA94" s="105"/>
      <c r="JB94" s="100"/>
      <c r="JC94" s="229"/>
      <c r="JD94" s="108"/>
      <c r="JF94" s="98"/>
      <c r="JG94" s="105"/>
      <c r="JH94" s="100"/>
      <c r="JI94" s="229"/>
      <c r="JJ94" s="108"/>
      <c r="JL94" s="98"/>
      <c r="JM94" s="105"/>
      <c r="JN94" s="100"/>
      <c r="JO94" s="229"/>
      <c r="JP94" s="108"/>
      <c r="JR94" s="98"/>
      <c r="JS94" s="105"/>
      <c r="JT94" s="100"/>
      <c r="JU94" s="229"/>
      <c r="JV94" s="108"/>
      <c r="JX94" s="98"/>
      <c r="JY94" s="105"/>
      <c r="JZ94" s="100"/>
      <c r="KA94" s="229"/>
      <c r="KB94" s="108"/>
      <c r="KD94" s="98"/>
      <c r="KE94" s="105"/>
      <c r="KF94" s="100"/>
      <c r="KG94" s="229"/>
      <c r="KH94" s="108"/>
      <c r="KJ94" s="98"/>
      <c r="KK94" s="105"/>
      <c r="KL94" s="100"/>
      <c r="KM94" s="229"/>
      <c r="KN94" s="108"/>
      <c r="KP94" s="98"/>
      <c r="KQ94" s="105"/>
      <c r="KR94" s="100"/>
      <c r="KS94" s="229"/>
      <c r="KT94" s="108"/>
      <c r="KV94" s="98"/>
      <c r="KW94" s="105"/>
      <c r="KX94" s="100"/>
      <c r="KY94" s="229"/>
      <c r="KZ94" s="108"/>
      <c r="LB94" s="98"/>
      <c r="LC94" s="105"/>
      <c r="LD94" s="100"/>
      <c r="LE94" s="229"/>
      <c r="LF94" s="108"/>
      <c r="LH94" s="98" t="s">
        <v>34</v>
      </c>
      <c r="LI94" s="105">
        <v>101906002</v>
      </c>
      <c r="LJ94" s="100">
        <v>3</v>
      </c>
      <c r="LK94" s="229"/>
      <c r="LL94" s="108">
        <f>LI94/$LJ$4</f>
        <v>14855102.332361516</v>
      </c>
      <c r="LN94" s="98" t="s">
        <v>34</v>
      </c>
      <c r="LO94" s="105">
        <v>102071767</v>
      </c>
      <c r="LP94" s="100">
        <v>3</v>
      </c>
      <c r="LQ94" s="229">
        <v>-0.06</v>
      </c>
      <c r="LR94" s="108">
        <f t="shared" si="698"/>
        <v>14879266.326530611</v>
      </c>
      <c r="LT94" s="98" t="s">
        <v>34</v>
      </c>
      <c r="LU94" s="105">
        <v>102289347</v>
      </c>
      <c r="LV94" s="100">
        <v>3</v>
      </c>
      <c r="LW94" s="229">
        <v>2.56</v>
      </c>
      <c r="LX94" s="108">
        <f t="shared" si="693"/>
        <v>14910983.527696792</v>
      </c>
      <c r="LZ94" s="98" t="s">
        <v>34</v>
      </c>
      <c r="MA94" s="105">
        <v>102433103</v>
      </c>
      <c r="MB94" s="100">
        <v>3</v>
      </c>
      <c r="MC94" s="229">
        <v>1.66</v>
      </c>
      <c r="MD94" s="108">
        <f>MA94/$MB$4</f>
        <v>14931939.212827988</v>
      </c>
      <c r="MF94" s="98" t="s">
        <v>34</v>
      </c>
      <c r="MG94" s="105">
        <v>102587969</v>
      </c>
      <c r="MH94" s="100">
        <v>3</v>
      </c>
      <c r="MI94" s="229">
        <v>1.81</v>
      </c>
      <c r="MJ94" s="108">
        <f t="shared" si="699"/>
        <v>14954514.43148688</v>
      </c>
      <c r="ML94" s="98" t="s">
        <v>34</v>
      </c>
      <c r="MM94" s="105">
        <v>102810346</v>
      </c>
      <c r="MN94" s="100">
        <v>3</v>
      </c>
      <c r="MO94" s="229">
        <v>2.57</v>
      </c>
      <c r="MP94" s="108">
        <f>MM94/MN4</f>
        <v>14986930.903790087</v>
      </c>
      <c r="MR94" s="98" t="s">
        <v>34</v>
      </c>
      <c r="MS94" s="105">
        <v>161636083</v>
      </c>
      <c r="MT94" s="100">
        <v>3</v>
      </c>
      <c r="MU94" s="229">
        <v>2.84</v>
      </c>
      <c r="MV94" s="108">
        <f>MS94/MT4</f>
        <v>23562111.224489793</v>
      </c>
      <c r="MX94" s="98" t="s">
        <v>34</v>
      </c>
      <c r="MY94" s="105">
        <v>161858752</v>
      </c>
      <c r="MZ94" s="100">
        <v>3</v>
      </c>
      <c r="NA94" s="229">
        <v>1.65</v>
      </c>
      <c r="NB94" s="108">
        <f>MY94/MZ4</f>
        <v>23594570.262390669</v>
      </c>
      <c r="ND94" s="98" t="s">
        <v>34</v>
      </c>
      <c r="NE94" s="105">
        <v>162579988</v>
      </c>
      <c r="NF94" s="100">
        <v>3</v>
      </c>
      <c r="NG94" s="229">
        <v>5.29</v>
      </c>
      <c r="NH94" s="108">
        <f>NE94/NF4</f>
        <v>23699706.705539357</v>
      </c>
      <c r="NJ94" s="98" t="s">
        <v>34</v>
      </c>
      <c r="NK94" s="105">
        <v>163126075</v>
      </c>
      <c r="NL94" s="100">
        <v>3</v>
      </c>
      <c r="NM94" s="229">
        <v>4.03</v>
      </c>
      <c r="NN94" s="108">
        <f>NK94/NL4</f>
        <v>23779311.224489793</v>
      </c>
      <c r="NP94" s="98" t="s">
        <v>34</v>
      </c>
      <c r="NQ94" s="105">
        <v>163800465</v>
      </c>
      <c r="NR94" s="100">
        <v>3</v>
      </c>
      <c r="NS94" s="229">
        <v>4.93</v>
      </c>
      <c r="NT94" s="108">
        <f>NQ94/NR4</f>
        <v>23877618.804664724</v>
      </c>
      <c r="NV94" s="98" t="s">
        <v>34</v>
      </c>
      <c r="NW94" s="105">
        <v>164191696</v>
      </c>
      <c r="NX94" s="100">
        <v>3</v>
      </c>
      <c r="NY94" s="229">
        <v>2.8</v>
      </c>
      <c r="NZ94" s="108">
        <f>NW94/NX4</f>
        <v>23934649.562682215</v>
      </c>
      <c r="OB94" s="98" t="s">
        <v>34</v>
      </c>
      <c r="OC94" s="105">
        <v>164364803</v>
      </c>
      <c r="OD94" s="100">
        <v>3</v>
      </c>
      <c r="OE94" s="229">
        <v>1.29</v>
      </c>
      <c r="OF94" s="108">
        <f>OC94/OD4</f>
        <v>23959883.819241982</v>
      </c>
      <c r="OH94" s="98" t="s">
        <v>34</v>
      </c>
      <c r="OI94" s="105">
        <v>164949592</v>
      </c>
      <c r="OJ94" s="100">
        <v>3</v>
      </c>
      <c r="OK94" s="229">
        <v>4.57</v>
      </c>
      <c r="OL94" s="108">
        <f>OI94/OJ4</f>
        <v>24045130.029154517</v>
      </c>
      <c r="ON94" s="98" t="s">
        <v>34</v>
      </c>
      <c r="OO94" s="105">
        <v>165180088</v>
      </c>
      <c r="OP94" s="100">
        <v>3</v>
      </c>
      <c r="OQ94" s="229">
        <v>1.68</v>
      </c>
      <c r="OR94" s="108">
        <f>OO94/OP4</f>
        <v>24078730.029154517</v>
      </c>
      <c r="OT94" s="98" t="s">
        <v>34</v>
      </c>
      <c r="OU94" s="105">
        <v>165627340</v>
      </c>
      <c r="OV94" s="100">
        <v>3</v>
      </c>
      <c r="OW94" s="229">
        <v>3.22</v>
      </c>
      <c r="OX94" s="108">
        <f>OU94/OV4</f>
        <v>24143927.113702621</v>
      </c>
      <c r="OZ94" s="98" t="s">
        <v>34</v>
      </c>
      <c r="PA94" s="105">
        <v>166016138</v>
      </c>
      <c r="PB94" s="100">
        <v>3</v>
      </c>
      <c r="PC94" s="229">
        <v>2.82</v>
      </c>
      <c r="PD94" s="108">
        <f>PA94/PB4</f>
        <v>24200603.206997082</v>
      </c>
      <c r="PF94" s="98" t="s">
        <v>34</v>
      </c>
      <c r="PG94" s="105">
        <v>166682249</v>
      </c>
      <c r="PH94" s="100">
        <v>3</v>
      </c>
      <c r="PI94" s="229">
        <v>4.6399999999999997</v>
      </c>
      <c r="PJ94" s="108">
        <f>PG94/PH4</f>
        <v>24297703.935860056</v>
      </c>
      <c r="PL94" s="98" t="s">
        <v>34</v>
      </c>
      <c r="PM94" s="105">
        <v>166942395</v>
      </c>
      <c r="PN94" s="100">
        <v>3</v>
      </c>
      <c r="PO94" s="229">
        <v>1.43</v>
      </c>
      <c r="PP94" s="108">
        <f>PM94/PN4</f>
        <v>24335626.09329446</v>
      </c>
      <c r="PR94" s="98" t="s">
        <v>34</v>
      </c>
      <c r="PS94" s="105">
        <v>167233677</v>
      </c>
      <c r="PT94" s="100">
        <v>3</v>
      </c>
      <c r="PU94" s="229">
        <v>2.09</v>
      </c>
      <c r="PV94" s="108">
        <f>PS94/PT4</f>
        <v>24378087.026239067</v>
      </c>
      <c r="PX94" s="98" t="s">
        <v>34</v>
      </c>
      <c r="PY94" s="105">
        <v>167523467</v>
      </c>
      <c r="PZ94" s="100">
        <v>3</v>
      </c>
      <c r="QA94" s="229">
        <v>2.0299999999999998</v>
      </c>
      <c r="QB94" s="108">
        <f>PY94/PZ4</f>
        <v>24420330.466472302</v>
      </c>
      <c r="QD94" s="98" t="s">
        <v>34</v>
      </c>
      <c r="QE94" s="105">
        <v>167740685</v>
      </c>
      <c r="QF94" s="100">
        <v>3</v>
      </c>
      <c r="QG94" s="229">
        <v>1.56</v>
      </c>
      <c r="QH94" s="108">
        <f>QE94/QF4</f>
        <v>24451994.897959184</v>
      </c>
      <c r="QJ94" s="98" t="s">
        <v>34</v>
      </c>
      <c r="QK94" s="105">
        <v>168164891</v>
      </c>
      <c r="QL94" s="100">
        <v>3</v>
      </c>
      <c r="QM94" s="229">
        <v>3.01</v>
      </c>
      <c r="QN94" s="108">
        <f>QK94/QL4</f>
        <v>24513832.507288627</v>
      </c>
      <c r="QP94" s="98" t="s">
        <v>34</v>
      </c>
      <c r="QQ94" s="105">
        <v>168371039</v>
      </c>
      <c r="QR94" s="100">
        <v>3</v>
      </c>
      <c r="QS94" s="229">
        <v>1.43</v>
      </c>
      <c r="QT94" s="108">
        <f>QQ94/QR4</f>
        <v>24543883.236151602</v>
      </c>
      <c r="QV94" s="98" t="s">
        <v>34</v>
      </c>
      <c r="QW94" s="105">
        <v>168347308</v>
      </c>
      <c r="QX94" s="100">
        <v>3</v>
      </c>
      <c r="QY94" s="229">
        <v>-0.11</v>
      </c>
      <c r="QZ94" s="108">
        <f>QW94/QX4</f>
        <v>24540423.90670554</v>
      </c>
      <c r="RB94" s="98" t="s">
        <v>34</v>
      </c>
      <c r="RC94" s="105">
        <v>168747334</v>
      </c>
      <c r="RD94" s="100">
        <v>3</v>
      </c>
      <c r="RE94" s="229">
        <v>2.66</v>
      </c>
      <c r="RF94" s="108">
        <f>RC94/RD4</f>
        <v>24598736.734693877</v>
      </c>
      <c r="RH94" s="98" t="s">
        <v>34</v>
      </c>
      <c r="RI94" s="105">
        <v>169002004</v>
      </c>
      <c r="RJ94" s="100">
        <v>3</v>
      </c>
      <c r="RK94" s="229">
        <v>1.81</v>
      </c>
      <c r="RL94" s="108">
        <f>RI94/RJ4</f>
        <v>24635860.641399417</v>
      </c>
      <c r="RN94" s="98" t="s">
        <v>34</v>
      </c>
      <c r="RO94" s="105">
        <v>169264922</v>
      </c>
      <c r="RP94" s="100">
        <v>3</v>
      </c>
      <c r="RQ94" s="229">
        <v>1.75</v>
      </c>
      <c r="RR94" s="108">
        <f>RO94/RP4</f>
        <v>24674186.880466472</v>
      </c>
      <c r="RT94" s="98" t="s">
        <v>34</v>
      </c>
      <c r="RU94" s="105">
        <v>169432258</v>
      </c>
      <c r="RV94" s="100">
        <v>3</v>
      </c>
      <c r="RW94" s="229">
        <v>1.19</v>
      </c>
      <c r="RX94" s="108">
        <f>RU94/RV4</f>
        <v>24698579.883381922</v>
      </c>
      <c r="RZ94" s="98" t="s">
        <v>34</v>
      </c>
      <c r="SA94" s="105">
        <v>169737413</v>
      </c>
      <c r="SB94" s="100">
        <v>3</v>
      </c>
      <c r="SC94" s="229">
        <v>2.1</v>
      </c>
      <c r="SD94" s="108">
        <f>SA94/SB4</f>
        <v>24743063.119533528</v>
      </c>
      <c r="SF94" s="98" t="s">
        <v>34</v>
      </c>
      <c r="SG94" s="105">
        <v>169850060</v>
      </c>
      <c r="SH94" s="100">
        <v>3</v>
      </c>
      <c r="SI94" s="229">
        <v>0.74</v>
      </c>
      <c r="SJ94" s="108">
        <f>SG94/SH4</f>
        <v>24759483.965014577</v>
      </c>
      <c r="SL94" s="98" t="s">
        <v>34</v>
      </c>
      <c r="SM94" s="105">
        <v>170070476</v>
      </c>
      <c r="SN94" s="100">
        <v>3</v>
      </c>
      <c r="SO94" s="229">
        <v>1.56</v>
      </c>
      <c r="SP94" s="108">
        <f>SM94/SN4</f>
        <v>24791614.577259474</v>
      </c>
      <c r="SR94" s="98" t="s">
        <v>34</v>
      </c>
      <c r="SS94" s="105">
        <v>170460075</v>
      </c>
      <c r="ST94" s="100">
        <v>3</v>
      </c>
      <c r="SU94" s="229">
        <v>2.64</v>
      </c>
      <c r="SV94" s="108">
        <f>SS94/ST4</f>
        <v>24848407.434402332</v>
      </c>
      <c r="SX94" s="98" t="s">
        <v>34</v>
      </c>
      <c r="SY94" s="105">
        <v>170904738</v>
      </c>
      <c r="SZ94" s="100">
        <v>3</v>
      </c>
      <c r="TA94" s="229">
        <v>3.19</v>
      </c>
      <c r="TB94" s="108">
        <f>SY94/SZ4</f>
        <v>24913227.113702621</v>
      </c>
      <c r="TD94" s="98" t="s">
        <v>34</v>
      </c>
      <c r="TE94" s="105">
        <v>171039094.53</v>
      </c>
      <c r="TF94" s="100">
        <v>3</v>
      </c>
      <c r="TG94" s="229">
        <v>0.87</v>
      </c>
      <c r="TH94" s="108">
        <f>TE94/TF4</f>
        <v>24932812.613702621</v>
      </c>
      <c r="TJ94" s="98" t="s">
        <v>34</v>
      </c>
      <c r="TK94" s="105">
        <v>171229492.87</v>
      </c>
      <c r="TL94" s="100">
        <v>3</v>
      </c>
      <c r="TM94" s="229">
        <v>1.27</v>
      </c>
      <c r="TN94" s="108">
        <f>TK94/TL4</f>
        <v>24960567.473760933</v>
      </c>
      <c r="TP94" s="98" t="s">
        <v>34</v>
      </c>
      <c r="TQ94" s="105">
        <v>171395191.22999999</v>
      </c>
      <c r="TR94" s="100">
        <v>3</v>
      </c>
      <c r="TS94" s="229">
        <v>1.97</v>
      </c>
      <c r="TT94" s="108">
        <f>TQ94/TR4</f>
        <v>24984721.753644314</v>
      </c>
      <c r="TV94" s="98" t="s">
        <v>34</v>
      </c>
      <c r="TW94" s="105">
        <v>172330694.33000001</v>
      </c>
      <c r="TX94" s="100">
        <v>3</v>
      </c>
      <c r="TY94" s="229">
        <v>6.48</v>
      </c>
      <c r="TZ94" s="108">
        <f>TW94/TX4</f>
        <v>25121092.46793003</v>
      </c>
      <c r="UB94" s="98" t="s">
        <v>34</v>
      </c>
      <c r="UC94" s="105">
        <v>172476829.41999999</v>
      </c>
      <c r="UD94" s="100">
        <v>3</v>
      </c>
      <c r="UE94" s="229">
        <v>1.02</v>
      </c>
      <c r="UF94" s="108">
        <f>UC94/$UD$4</f>
        <v>25142394.959183671</v>
      </c>
    </row>
    <row r="95" spans="1:552" x14ac:dyDescent="0.25">
      <c r="A95" s="128" t="s">
        <v>254</v>
      </c>
      <c r="B95" s="77" t="s">
        <v>15</v>
      </c>
      <c r="C95" s="258" t="s">
        <v>285</v>
      </c>
      <c r="D95" s="289"/>
      <c r="E95" s="94"/>
      <c r="F95" s="94"/>
      <c r="G95" s="91"/>
      <c r="H95" s="319"/>
      <c r="I95" s="125"/>
      <c r="J95" s="94"/>
      <c r="K95" s="94"/>
      <c r="M95" s="218"/>
      <c r="N95" s="89"/>
      <c r="O95" s="320"/>
      <c r="P95" s="94"/>
      <c r="Q95" s="320"/>
      <c r="R95" s="321"/>
      <c r="S95" s="89"/>
      <c r="T95" s="88"/>
      <c r="U95" s="94"/>
      <c r="V95" s="97"/>
      <c r="W95" s="321"/>
      <c r="X95" s="289"/>
      <c r="Y95" s="88"/>
      <c r="Z95" s="94"/>
      <c r="AA95" s="93"/>
      <c r="AB95" s="321"/>
      <c r="AC95" s="89"/>
      <c r="AD95" s="88"/>
      <c r="AE95" s="88"/>
      <c r="AF95" s="93"/>
      <c r="AG95" s="321"/>
      <c r="AH95" s="133"/>
      <c r="AI95" s="88"/>
      <c r="AJ95" s="94"/>
      <c r="AK95" s="220"/>
      <c r="AL95" s="321"/>
      <c r="AM95" s="89"/>
      <c r="AN95" s="88"/>
      <c r="AO95" s="94"/>
      <c r="AP95" s="264"/>
      <c r="AQ95" s="93"/>
      <c r="AR95" s="88"/>
      <c r="AS95" s="89"/>
      <c r="AT95" s="88"/>
      <c r="AU95" s="94"/>
      <c r="AV95" s="221"/>
      <c r="AW95" s="97"/>
      <c r="AX95" s="89"/>
      <c r="AY95" s="88"/>
      <c r="AZ95" s="94"/>
      <c r="BA95" s="94"/>
      <c r="BB95" s="220"/>
      <c r="BC95" s="326"/>
      <c r="BD95" s="88"/>
      <c r="BE95" s="327"/>
      <c r="BF95" s="113"/>
      <c r="BG95" s="97"/>
      <c r="BH95" s="98"/>
      <c r="BI95" s="99"/>
      <c r="BJ95" s="100"/>
      <c r="BK95" s="100"/>
      <c r="BL95" s="223"/>
      <c r="BM95" s="224"/>
      <c r="BN95" s="99"/>
      <c r="BO95" s="100"/>
      <c r="BP95" s="106"/>
      <c r="BQ95" s="104"/>
      <c r="BR95" s="98"/>
      <c r="BS95" s="99"/>
      <c r="BT95" s="100"/>
      <c r="BU95" s="106"/>
      <c r="BV95" s="104"/>
      <c r="BW95" s="98"/>
      <c r="BX95" s="99"/>
      <c r="BY95" s="100"/>
      <c r="BZ95" s="100"/>
      <c r="CA95" s="104"/>
      <c r="CB95" s="98"/>
      <c r="CC95" s="99"/>
      <c r="CD95" s="100"/>
      <c r="CE95" s="100"/>
      <c r="CF95" s="104"/>
      <c r="CG95" s="98"/>
      <c r="CH95" s="99"/>
      <c r="CI95" s="99"/>
      <c r="CJ95" s="106"/>
      <c r="CK95" s="105"/>
      <c r="CL95" s="98"/>
      <c r="CM95" s="105"/>
      <c r="CN95" s="105"/>
      <c r="CO95" s="106"/>
      <c r="CP95" s="104"/>
      <c r="CQ95" s="98"/>
      <c r="CR95" s="99"/>
      <c r="CS95" s="100"/>
      <c r="CT95" s="100"/>
      <c r="CU95" s="104"/>
      <c r="CW95" s="107"/>
      <c r="CZ95" s="104"/>
      <c r="DA95" s="105"/>
      <c r="DC95" s="107"/>
      <c r="DF95" s="104"/>
      <c r="DH95" s="107"/>
      <c r="DK95" s="104"/>
      <c r="DM95" s="107"/>
      <c r="DO95" s="228"/>
      <c r="DP95" s="104"/>
      <c r="DR95" s="107"/>
      <c r="DT95" s="228"/>
      <c r="DU95" s="104"/>
      <c r="DW95" s="107"/>
      <c r="DY95" s="228"/>
      <c r="DZ95" s="104"/>
      <c r="EB95" s="107"/>
      <c r="ED95" s="228"/>
      <c r="EE95" s="104"/>
      <c r="EG95" s="107"/>
      <c r="EI95" s="228"/>
      <c r="EJ95" s="104"/>
      <c r="EL95" s="107"/>
      <c r="EN95" s="228"/>
      <c r="EO95" s="104"/>
      <c r="EQ95" s="107"/>
      <c r="ES95" s="228"/>
      <c r="ET95" s="104"/>
      <c r="EV95" s="98"/>
      <c r="EW95" s="105"/>
      <c r="EX95" s="100"/>
      <c r="EY95" s="229"/>
      <c r="EZ95" s="104"/>
      <c r="FB95" s="98"/>
      <c r="FC95" s="105"/>
      <c r="FD95" s="100"/>
      <c r="FE95" s="229"/>
      <c r="FF95" s="104"/>
      <c r="FH95" s="98"/>
      <c r="FI95" s="105"/>
      <c r="FJ95" s="100"/>
      <c r="FK95" s="229"/>
      <c r="FL95" s="104"/>
      <c r="FN95" s="98"/>
      <c r="FO95" s="105"/>
      <c r="FP95" s="100"/>
      <c r="FQ95" s="229"/>
      <c r="FR95" s="104"/>
      <c r="FT95" s="98"/>
      <c r="FU95" s="105"/>
      <c r="FV95" s="100"/>
      <c r="FW95" s="229"/>
      <c r="FX95" s="104"/>
      <c r="FZ95" s="98"/>
      <c r="GA95" s="105"/>
      <c r="GB95" s="100"/>
      <c r="GC95" s="229"/>
      <c r="GD95" s="104"/>
      <c r="GF95" s="98"/>
      <c r="GG95" s="105"/>
      <c r="GH95" s="100"/>
      <c r="GI95" s="229"/>
      <c r="GJ95" s="104"/>
      <c r="GL95" s="98"/>
      <c r="GM95" s="105"/>
      <c r="GN95" s="100"/>
      <c r="GO95" s="229"/>
      <c r="GP95" s="104"/>
      <c r="GR95" s="98"/>
      <c r="GS95" s="105"/>
      <c r="GT95" s="100"/>
      <c r="GU95" s="229"/>
      <c r="GV95" s="104"/>
      <c r="GX95" s="98"/>
      <c r="GY95" s="105"/>
      <c r="GZ95" s="100"/>
      <c r="HA95" s="229"/>
      <c r="HB95" s="108"/>
      <c r="HD95" s="98"/>
      <c r="HE95" s="105"/>
      <c r="HF95" s="100"/>
      <c r="HG95" s="229"/>
      <c r="HH95" s="108"/>
      <c r="HJ95" s="98"/>
      <c r="HK95" s="105"/>
      <c r="HL95" s="100"/>
      <c r="HM95" s="229"/>
      <c r="HN95" s="108"/>
      <c r="HP95" s="98"/>
      <c r="HQ95" s="105"/>
      <c r="HR95" s="100"/>
      <c r="HS95" s="229"/>
      <c r="HT95" s="108"/>
      <c r="HV95" s="98"/>
      <c r="HW95" s="105"/>
      <c r="HX95" s="100"/>
      <c r="HY95" s="229"/>
      <c r="HZ95" s="108"/>
      <c r="IB95" s="98"/>
      <c r="IC95" s="105"/>
      <c r="ID95" s="100"/>
      <c r="IE95" s="229"/>
      <c r="IF95" s="108"/>
      <c r="IH95" s="98"/>
      <c r="II95" s="105"/>
      <c r="IJ95" s="100"/>
      <c r="IK95" s="229"/>
      <c r="IL95" s="108"/>
      <c r="IN95" s="98"/>
      <c r="IO95" s="105"/>
      <c r="IP95" s="100"/>
      <c r="IQ95" s="229"/>
      <c r="IR95" s="108"/>
      <c r="IT95" s="98"/>
      <c r="IU95" s="105"/>
      <c r="IV95" s="100"/>
      <c r="IW95" s="229"/>
      <c r="IX95" s="108"/>
      <c r="IZ95" s="98"/>
      <c r="JA95" s="105"/>
      <c r="JB95" s="100"/>
      <c r="JC95" s="229"/>
      <c r="JD95" s="108"/>
      <c r="JF95" s="98"/>
      <c r="JG95" s="105"/>
      <c r="JH95" s="100"/>
      <c r="JI95" s="229"/>
      <c r="JJ95" s="108"/>
      <c r="JL95" s="98"/>
      <c r="JM95" s="105"/>
      <c r="JN95" s="100"/>
      <c r="JO95" s="229"/>
      <c r="JP95" s="108"/>
      <c r="JR95" s="98"/>
      <c r="JS95" s="105"/>
      <c r="JT95" s="100"/>
      <c r="JU95" s="229"/>
      <c r="JV95" s="108"/>
      <c r="JX95" s="98"/>
      <c r="JY95" s="105"/>
      <c r="JZ95" s="100"/>
      <c r="KA95" s="229"/>
      <c r="KB95" s="108"/>
      <c r="KD95" s="98"/>
      <c r="KE95" s="105"/>
      <c r="KF95" s="100"/>
      <c r="KG95" s="229"/>
      <c r="KH95" s="108"/>
      <c r="KJ95" s="98"/>
      <c r="KK95" s="105"/>
      <c r="KL95" s="100"/>
      <c r="KM95" s="229"/>
      <c r="KN95" s="108"/>
      <c r="KP95" s="98"/>
      <c r="KQ95" s="105"/>
      <c r="KR95" s="100"/>
      <c r="KS95" s="229"/>
      <c r="KT95" s="108"/>
      <c r="KV95" s="98"/>
      <c r="KW95" s="105"/>
      <c r="KX95" s="100"/>
      <c r="KY95" s="229"/>
      <c r="KZ95" s="108"/>
      <c r="LB95" s="98"/>
      <c r="LC95" s="105"/>
      <c r="LD95" s="100"/>
      <c r="LE95" s="229"/>
      <c r="LF95" s="108"/>
      <c r="LH95" s="98"/>
      <c r="LI95" s="105"/>
      <c r="LJ95" s="100"/>
      <c r="LK95" s="229"/>
      <c r="LL95" s="108"/>
      <c r="LN95" s="98"/>
      <c r="LO95" s="105"/>
      <c r="LP95" s="100"/>
      <c r="LQ95" s="229"/>
      <c r="LR95" s="108"/>
      <c r="LT95" s="98"/>
      <c r="LU95" s="105"/>
      <c r="LV95" s="100"/>
      <c r="LW95" s="229"/>
      <c r="LX95" s="108"/>
      <c r="LZ95" s="98" t="s">
        <v>33</v>
      </c>
      <c r="MA95" s="105">
        <v>175099161</v>
      </c>
      <c r="MB95" s="100">
        <v>4</v>
      </c>
      <c r="MC95" s="229"/>
      <c r="MD95" s="108">
        <f t="shared" si="694"/>
        <v>25524659.037900873</v>
      </c>
      <c r="MF95" s="98" t="s">
        <v>33</v>
      </c>
      <c r="MG95" s="105">
        <v>173143406</v>
      </c>
      <c r="MH95" s="100">
        <v>4</v>
      </c>
      <c r="MI95" s="229">
        <v>-13.4</v>
      </c>
      <c r="MJ95" s="108">
        <f t="shared" si="699"/>
        <v>25239563.556851313</v>
      </c>
      <c r="ML95" s="98" t="s">
        <v>33</v>
      </c>
      <c r="MM95" s="105">
        <v>448988737</v>
      </c>
      <c r="MN95" s="100">
        <v>4</v>
      </c>
      <c r="MO95" s="229">
        <v>-0.96</v>
      </c>
      <c r="MP95" s="108">
        <f>MM95/MN4</f>
        <v>65450253.206997082</v>
      </c>
      <c r="MR95" s="98" t="s">
        <v>33</v>
      </c>
      <c r="MS95" s="105">
        <v>445351724</v>
      </c>
      <c r="MT95" s="100">
        <v>4</v>
      </c>
      <c r="MU95" s="229">
        <v>-9.8000000000000007</v>
      </c>
      <c r="MV95" s="108">
        <f>MS95/MT4</f>
        <v>64920076.384839647</v>
      </c>
      <c r="MX95" s="98" t="s">
        <v>33</v>
      </c>
      <c r="MY95" s="105">
        <v>443962537</v>
      </c>
      <c r="MZ95" s="100">
        <v>4</v>
      </c>
      <c r="NA95" s="229">
        <v>-3.74</v>
      </c>
      <c r="NB95" s="108">
        <f>MY95/MZ4</f>
        <v>64717570.991253644</v>
      </c>
      <c r="ND95" s="98" t="s">
        <v>33</v>
      </c>
      <c r="NE95" s="105">
        <v>449590357</v>
      </c>
      <c r="NF95" s="100">
        <v>4</v>
      </c>
      <c r="NG95" s="229">
        <v>13.35</v>
      </c>
      <c r="NH95" s="108">
        <f>NE95/NF4</f>
        <v>65537952.915451892</v>
      </c>
      <c r="NJ95" s="98" t="s">
        <v>33</v>
      </c>
      <c r="NK95" s="105">
        <v>936816694</v>
      </c>
      <c r="NL95" s="100">
        <v>4</v>
      </c>
      <c r="NM95" s="229">
        <v>3.92</v>
      </c>
      <c r="NN95" s="108">
        <f>NK95/NL4</f>
        <v>136562200.29154518</v>
      </c>
      <c r="NP95" s="98" t="s">
        <v>33</v>
      </c>
      <c r="NQ95" s="105">
        <v>937015605</v>
      </c>
      <c r="NR95" s="100">
        <v>4</v>
      </c>
      <c r="NS95" s="229">
        <v>-0.81</v>
      </c>
      <c r="NT95" s="108">
        <f>NQ95/NR4</f>
        <v>136591196.06413993</v>
      </c>
      <c r="NV95" s="98" t="s">
        <v>33</v>
      </c>
      <c r="NW95" s="105">
        <v>1174178808</v>
      </c>
      <c r="NX95" s="100">
        <v>4</v>
      </c>
      <c r="NY95" s="229">
        <v>-5.93</v>
      </c>
      <c r="NZ95" s="108">
        <f>NW95/NX4</f>
        <v>171163091.5451895</v>
      </c>
      <c r="OB95" s="98" t="s">
        <v>33</v>
      </c>
      <c r="OC95" s="105">
        <v>421296719</v>
      </c>
      <c r="OD95" s="100">
        <v>4</v>
      </c>
      <c r="OE95" s="229">
        <v>4.6100000000000003</v>
      </c>
      <c r="OF95" s="108">
        <f>OC95/OD4</f>
        <v>61413515.889212824</v>
      </c>
      <c r="OH95" s="98" t="s">
        <v>33</v>
      </c>
      <c r="OI95" s="105">
        <v>1431480931</v>
      </c>
      <c r="OJ95" s="100">
        <v>4</v>
      </c>
      <c r="OK95" s="229">
        <v>8.83</v>
      </c>
      <c r="OL95" s="108">
        <f>OI95/OJ4</f>
        <v>208670689.65014577</v>
      </c>
      <c r="ON95" s="98" t="s">
        <v>33</v>
      </c>
      <c r="OO95" s="105">
        <v>1439913184</v>
      </c>
      <c r="OP95" s="100">
        <v>4</v>
      </c>
      <c r="OQ95" s="229">
        <v>7.07</v>
      </c>
      <c r="OR95" s="108">
        <f>OO95/OP4</f>
        <v>209899881.04956266</v>
      </c>
      <c r="OT95" s="98" t="s">
        <v>33</v>
      </c>
      <c r="OU95" s="105">
        <v>1444826667</v>
      </c>
      <c r="OV95" s="100">
        <v>4</v>
      </c>
      <c r="OW95" s="229">
        <v>4.04</v>
      </c>
      <c r="OX95" s="108">
        <f>OU95/OV4</f>
        <v>210616132.21574342</v>
      </c>
      <c r="OZ95" s="98" t="s">
        <v>33</v>
      </c>
      <c r="PA95" s="105">
        <v>1452244759</v>
      </c>
      <c r="PB95" s="100">
        <v>4</v>
      </c>
      <c r="PC95" s="229">
        <v>6.16</v>
      </c>
      <c r="PD95" s="108">
        <f>PA95/PB4</f>
        <v>211697486.73469386</v>
      </c>
      <c r="PF95" s="98" t="s">
        <v>33</v>
      </c>
      <c r="PG95" s="105">
        <v>1465998848</v>
      </c>
      <c r="PH95" s="100">
        <v>4</v>
      </c>
      <c r="PI95" s="229">
        <v>10.37</v>
      </c>
      <c r="PJ95" s="108">
        <f>PG95/PH4</f>
        <v>213702455.97667637</v>
      </c>
      <c r="PL95" s="98" t="s">
        <v>33</v>
      </c>
      <c r="PM95" s="105">
        <v>1470675276</v>
      </c>
      <c r="PN95" s="100">
        <v>4</v>
      </c>
      <c r="PO95" s="229">
        <v>3.29</v>
      </c>
      <c r="PP95" s="108">
        <f>PM95/PN4</f>
        <v>214384151.02040815</v>
      </c>
      <c r="PR95" s="98" t="s">
        <v>33</v>
      </c>
      <c r="PS95" s="105">
        <v>1475018590</v>
      </c>
      <c r="PT95" s="100">
        <v>4</v>
      </c>
      <c r="PU95" s="229">
        <v>3.54</v>
      </c>
      <c r="PV95" s="108">
        <f>PS95/PT4</f>
        <v>215017287.17201164</v>
      </c>
      <c r="PX95" s="98" t="s">
        <v>33</v>
      </c>
      <c r="PY95" s="105">
        <v>1471384923</v>
      </c>
      <c r="PZ95" s="100">
        <v>4</v>
      </c>
      <c r="QA95" s="229">
        <v>-3.01</v>
      </c>
      <c r="QB95" s="108">
        <f>PY95/PZ4</f>
        <v>214487598.10495627</v>
      </c>
      <c r="QD95" s="98" t="s">
        <v>33</v>
      </c>
      <c r="QE95" s="105">
        <v>1464367888</v>
      </c>
      <c r="QF95" s="100">
        <v>4</v>
      </c>
      <c r="QG95" s="229">
        <v>-5.72</v>
      </c>
      <c r="QH95" s="108">
        <f>QE95/QF4</f>
        <v>213464706.70553935</v>
      </c>
      <c r="QJ95" s="98" t="s">
        <v>33</v>
      </c>
      <c r="QK95" s="105">
        <v>1468942372</v>
      </c>
      <c r="QL95" s="100">
        <v>4</v>
      </c>
      <c r="QM95" s="229">
        <v>4</v>
      </c>
      <c r="QN95" s="108">
        <f>QK95/QL4</f>
        <v>214131541.10787171</v>
      </c>
      <c r="QP95" s="98" t="s">
        <v>33</v>
      </c>
      <c r="QQ95" s="105">
        <v>1479305744</v>
      </c>
      <c r="QR95" s="100">
        <v>4</v>
      </c>
      <c r="QS95" s="229">
        <v>8.4</v>
      </c>
      <c r="QT95" s="108">
        <f>QQ95/QR4</f>
        <v>215642236.73469386</v>
      </c>
      <c r="QV95" s="98" t="s">
        <v>33</v>
      </c>
      <c r="QW95" s="105">
        <v>1489480328</v>
      </c>
      <c r="QX95" s="100">
        <v>4</v>
      </c>
      <c r="QY95" s="229">
        <v>8.61</v>
      </c>
      <c r="QZ95" s="108">
        <f>QW95/QX4</f>
        <v>217125412.24489796</v>
      </c>
      <c r="RB95" s="98" t="s">
        <v>33</v>
      </c>
      <c r="RC95" s="105">
        <v>1489767094</v>
      </c>
      <c r="RD95" s="100">
        <v>4</v>
      </c>
      <c r="RE95" s="229">
        <v>-0.78</v>
      </c>
      <c r="RF95" s="108">
        <f>RC95/RD4</f>
        <v>217167214.86880466</v>
      </c>
      <c r="RH95" s="98" t="s">
        <v>33</v>
      </c>
      <c r="RI95" s="105">
        <v>1492439109</v>
      </c>
      <c r="RJ95" s="100">
        <v>4</v>
      </c>
      <c r="RK95" s="229">
        <v>2.15</v>
      </c>
      <c r="RL95" s="108">
        <f>RI95/RJ4</f>
        <v>217556721.42857143</v>
      </c>
      <c r="RN95" s="98" t="s">
        <v>33</v>
      </c>
      <c r="RO95" s="105">
        <v>1500211603</v>
      </c>
      <c r="RP95" s="100">
        <v>4</v>
      </c>
      <c r="RQ95" s="229">
        <v>6.19</v>
      </c>
      <c r="RR95" s="108">
        <f>RO95/RP4</f>
        <v>218689738.04664722</v>
      </c>
      <c r="RT95" s="98" t="s">
        <v>33</v>
      </c>
      <c r="RU95" s="105">
        <v>1502582387</v>
      </c>
      <c r="RV95" s="100">
        <v>4</v>
      </c>
      <c r="RW95" s="229">
        <v>1.9</v>
      </c>
      <c r="RX95" s="108">
        <f>RU95/RV4</f>
        <v>219035333.38192418</v>
      </c>
      <c r="RZ95" s="98" t="s">
        <v>33</v>
      </c>
      <c r="SA95" s="105">
        <v>1511091502</v>
      </c>
      <c r="SB95" s="100">
        <v>4</v>
      </c>
      <c r="SC95" s="229">
        <v>6.73</v>
      </c>
      <c r="SD95" s="108">
        <f>SA95/SB4</f>
        <v>220275729.15451893</v>
      </c>
      <c r="SF95" s="98" t="s">
        <v>33</v>
      </c>
      <c r="SG95" s="105">
        <v>1518917316</v>
      </c>
      <c r="SH95" s="100">
        <v>4</v>
      </c>
      <c r="SI95" s="229">
        <v>5.53</v>
      </c>
      <c r="SJ95" s="108">
        <f>SG95/SH4</f>
        <v>221416518.36734694</v>
      </c>
      <c r="SL95" s="98" t="s">
        <v>33</v>
      </c>
      <c r="SM95" s="105">
        <v>1525439391</v>
      </c>
      <c r="SN95" s="100">
        <v>4</v>
      </c>
      <c r="SO95" s="229">
        <v>5.15</v>
      </c>
      <c r="SP95" s="108">
        <f>SM95/SN4</f>
        <v>222367258.16326529</v>
      </c>
      <c r="SR95" s="98" t="s">
        <v>33</v>
      </c>
      <c r="SS95" s="105">
        <v>1533911387</v>
      </c>
      <c r="ST95" s="100">
        <v>4</v>
      </c>
      <c r="SU95" s="229">
        <v>5.85</v>
      </c>
      <c r="SV95" s="108">
        <f>SS95/ST4</f>
        <v>223602243.00291544</v>
      </c>
      <c r="SX95" s="98" t="s">
        <v>33</v>
      </c>
      <c r="SY95" s="105">
        <v>1536564524</v>
      </c>
      <c r="SZ95" s="100">
        <v>5</v>
      </c>
      <c r="TA95" s="229">
        <v>2.54</v>
      </c>
      <c r="TB95" s="108">
        <f>SY95/SZ4</f>
        <v>223988997.66763848</v>
      </c>
      <c r="TD95" s="98" t="s">
        <v>33</v>
      </c>
      <c r="TE95" s="105">
        <v>1540890699.8099999</v>
      </c>
      <c r="TF95" s="100">
        <v>5</v>
      </c>
      <c r="TG95" s="229">
        <v>3.74</v>
      </c>
      <c r="TH95" s="108">
        <f>TE95/TF4</f>
        <v>224619635.54081631</v>
      </c>
      <c r="TJ95" s="98" t="s">
        <v>33</v>
      </c>
      <c r="TK95" s="105">
        <v>1549513250.76</v>
      </c>
      <c r="TL95" s="100">
        <v>5</v>
      </c>
      <c r="TM95" s="229">
        <v>6.65</v>
      </c>
      <c r="TN95" s="108">
        <f>TK95/TL4</f>
        <v>225876567.16618076</v>
      </c>
      <c r="TP95" s="98" t="s">
        <v>33</v>
      </c>
      <c r="TQ95" s="105">
        <v>1539231128.6199999</v>
      </c>
      <c r="TR95" s="100">
        <v>5</v>
      </c>
      <c r="TS95" s="229">
        <v>-10.28</v>
      </c>
      <c r="TT95" s="108">
        <f>TQ95/TR4</f>
        <v>224377715.54227403</v>
      </c>
      <c r="TV95" s="98" t="s">
        <v>33</v>
      </c>
      <c r="TW95" s="105">
        <v>1535710080.76</v>
      </c>
      <c r="TX95" s="100">
        <v>5</v>
      </c>
      <c r="TY95" s="229">
        <v>-1.98</v>
      </c>
      <c r="TZ95" s="108">
        <f>TW95/TX4</f>
        <v>223864443.2594752</v>
      </c>
      <c r="UB95" s="98"/>
      <c r="UC95" s="105">
        <v>1536357642.4000001</v>
      </c>
      <c r="UD95" s="100">
        <v>5</v>
      </c>
      <c r="UE95" s="229">
        <v>0.51</v>
      </c>
      <c r="UF95" s="108">
        <f>UC95/$UD$4</f>
        <v>223958840</v>
      </c>
    </row>
    <row r="96" spans="1:552" x14ac:dyDescent="0.25">
      <c r="A96" s="128" t="s">
        <v>254</v>
      </c>
      <c r="B96" s="77" t="s">
        <v>309</v>
      </c>
      <c r="C96" s="258" t="s">
        <v>308</v>
      </c>
      <c r="D96" s="289"/>
      <c r="E96" s="94"/>
      <c r="F96" s="94"/>
      <c r="G96" s="91"/>
      <c r="H96" s="319"/>
      <c r="I96" s="125"/>
      <c r="J96" s="94"/>
      <c r="K96" s="94"/>
      <c r="M96" s="218"/>
      <c r="N96" s="89"/>
      <c r="O96" s="320"/>
      <c r="P96" s="94"/>
      <c r="Q96" s="320"/>
      <c r="R96" s="321"/>
      <c r="S96" s="89"/>
      <c r="T96" s="88"/>
      <c r="U96" s="94"/>
      <c r="V96" s="97"/>
      <c r="W96" s="321"/>
      <c r="X96" s="289"/>
      <c r="Y96" s="88"/>
      <c r="Z96" s="94"/>
      <c r="AA96" s="93"/>
      <c r="AB96" s="321"/>
      <c r="AC96" s="89"/>
      <c r="AD96" s="88"/>
      <c r="AE96" s="88"/>
      <c r="AF96" s="93"/>
      <c r="AG96" s="321"/>
      <c r="AH96" s="133"/>
      <c r="AI96" s="88"/>
      <c r="AJ96" s="94"/>
      <c r="AK96" s="220"/>
      <c r="AL96" s="321"/>
      <c r="AM96" s="89"/>
      <c r="AN96" s="88"/>
      <c r="AO96" s="94"/>
      <c r="AP96" s="264"/>
      <c r="AQ96" s="93"/>
      <c r="AR96" s="88"/>
      <c r="AS96" s="89"/>
      <c r="AT96" s="88"/>
      <c r="AU96" s="94"/>
      <c r="AV96" s="221"/>
      <c r="AW96" s="97"/>
      <c r="AX96" s="89"/>
      <c r="AY96" s="88"/>
      <c r="AZ96" s="94"/>
      <c r="BA96" s="94"/>
      <c r="BB96" s="220"/>
      <c r="BC96" s="326"/>
      <c r="BD96" s="88"/>
      <c r="BE96" s="327"/>
      <c r="BF96" s="113"/>
      <c r="BG96" s="97"/>
      <c r="BH96" s="98"/>
      <c r="BI96" s="99"/>
      <c r="BJ96" s="100"/>
      <c r="BK96" s="100"/>
      <c r="BL96" s="223"/>
      <c r="BM96" s="224"/>
      <c r="BN96" s="99"/>
      <c r="BO96" s="100"/>
      <c r="BP96" s="106"/>
      <c r="BQ96" s="104"/>
      <c r="BR96" s="98"/>
      <c r="BS96" s="99"/>
      <c r="BT96" s="100"/>
      <c r="BU96" s="106"/>
      <c r="BV96" s="104"/>
      <c r="BW96" s="98"/>
      <c r="BX96" s="99"/>
      <c r="BY96" s="100"/>
      <c r="BZ96" s="100"/>
      <c r="CA96" s="104"/>
      <c r="CB96" s="98"/>
      <c r="CC96" s="99"/>
      <c r="CD96" s="100"/>
      <c r="CE96" s="100"/>
      <c r="CF96" s="104"/>
      <c r="CG96" s="98"/>
      <c r="CH96" s="99"/>
      <c r="CI96" s="99"/>
      <c r="CJ96" s="106"/>
      <c r="CK96" s="105"/>
      <c r="CL96" s="98"/>
      <c r="CM96" s="105"/>
      <c r="CN96" s="105"/>
      <c r="CO96" s="106"/>
      <c r="CP96" s="104"/>
      <c r="CQ96" s="98"/>
      <c r="CR96" s="99"/>
      <c r="CS96" s="100"/>
      <c r="CT96" s="100"/>
      <c r="CU96" s="104"/>
      <c r="CW96" s="107"/>
      <c r="CZ96" s="104"/>
      <c r="DA96" s="105"/>
      <c r="DC96" s="107"/>
      <c r="DF96" s="104"/>
      <c r="DH96" s="107"/>
      <c r="DK96" s="104"/>
      <c r="DM96" s="107"/>
      <c r="DO96" s="228"/>
      <c r="DP96" s="104"/>
      <c r="DR96" s="107"/>
      <c r="DT96" s="228"/>
      <c r="DU96" s="104"/>
      <c r="DW96" s="107"/>
      <c r="DY96" s="228"/>
      <c r="DZ96" s="104"/>
      <c r="EB96" s="107"/>
      <c r="ED96" s="228"/>
      <c r="EE96" s="104"/>
      <c r="EG96" s="107"/>
      <c r="EI96" s="228"/>
      <c r="EJ96" s="104"/>
      <c r="EL96" s="107"/>
      <c r="EN96" s="228"/>
      <c r="EO96" s="104"/>
      <c r="EQ96" s="107"/>
      <c r="ES96" s="228"/>
      <c r="ET96" s="104"/>
      <c r="EV96" s="98"/>
      <c r="EW96" s="105"/>
      <c r="EX96" s="100"/>
      <c r="EY96" s="229"/>
      <c r="EZ96" s="104"/>
      <c r="FB96" s="98"/>
      <c r="FC96" s="105"/>
      <c r="FD96" s="100"/>
      <c r="FE96" s="229"/>
      <c r="FF96" s="104"/>
      <c r="FH96" s="98"/>
      <c r="FI96" s="105"/>
      <c r="FJ96" s="100"/>
      <c r="FK96" s="229"/>
      <c r="FL96" s="104"/>
      <c r="FN96" s="98"/>
      <c r="FO96" s="105"/>
      <c r="FP96" s="100"/>
      <c r="FQ96" s="229"/>
      <c r="FR96" s="104"/>
      <c r="FT96" s="98"/>
      <c r="FU96" s="105"/>
      <c r="FV96" s="100"/>
      <c r="FW96" s="229"/>
      <c r="FX96" s="104"/>
      <c r="FZ96" s="98"/>
      <c r="GA96" s="105"/>
      <c r="GB96" s="100"/>
      <c r="GC96" s="229"/>
      <c r="GD96" s="104"/>
      <c r="GF96" s="98"/>
      <c r="GG96" s="105"/>
      <c r="GH96" s="100"/>
      <c r="GI96" s="229"/>
      <c r="GJ96" s="104"/>
      <c r="GL96" s="98"/>
      <c r="GM96" s="105"/>
      <c r="GN96" s="100"/>
      <c r="GO96" s="229"/>
      <c r="GP96" s="104"/>
      <c r="GR96" s="98"/>
      <c r="GS96" s="105"/>
      <c r="GT96" s="100"/>
      <c r="GU96" s="229"/>
      <c r="GV96" s="104"/>
      <c r="GX96" s="98"/>
      <c r="GY96" s="105"/>
      <c r="GZ96" s="100"/>
      <c r="HA96" s="229"/>
      <c r="HB96" s="108"/>
      <c r="HD96" s="98"/>
      <c r="HE96" s="105"/>
      <c r="HF96" s="100"/>
      <c r="HG96" s="229"/>
      <c r="HH96" s="108"/>
      <c r="HJ96" s="98"/>
      <c r="HK96" s="105"/>
      <c r="HL96" s="100"/>
      <c r="HM96" s="229"/>
      <c r="HN96" s="108"/>
      <c r="HP96" s="98"/>
      <c r="HQ96" s="105"/>
      <c r="HR96" s="100"/>
      <c r="HS96" s="229"/>
      <c r="HT96" s="108"/>
      <c r="HV96" s="98"/>
      <c r="HW96" s="105"/>
      <c r="HX96" s="100"/>
      <c r="HY96" s="229"/>
      <c r="HZ96" s="108"/>
      <c r="IB96" s="98"/>
      <c r="IC96" s="105"/>
      <c r="ID96" s="100"/>
      <c r="IE96" s="229"/>
      <c r="IF96" s="108"/>
      <c r="IH96" s="98"/>
      <c r="II96" s="105"/>
      <c r="IJ96" s="100"/>
      <c r="IK96" s="229"/>
      <c r="IL96" s="108"/>
      <c r="IN96" s="98"/>
      <c r="IO96" s="105"/>
      <c r="IP96" s="100"/>
      <c r="IQ96" s="229"/>
      <c r="IR96" s="108"/>
      <c r="IT96" s="98"/>
      <c r="IU96" s="105"/>
      <c r="IV96" s="100"/>
      <c r="IW96" s="229"/>
      <c r="IX96" s="108"/>
      <c r="IZ96" s="98"/>
      <c r="JA96" s="105"/>
      <c r="JB96" s="100"/>
      <c r="JC96" s="229"/>
      <c r="JD96" s="108"/>
      <c r="JF96" s="98"/>
      <c r="JG96" s="105"/>
      <c r="JH96" s="100"/>
      <c r="JI96" s="229"/>
      <c r="JJ96" s="108"/>
      <c r="JL96" s="98"/>
      <c r="JM96" s="105"/>
      <c r="JN96" s="100"/>
      <c r="JO96" s="229"/>
      <c r="JP96" s="108"/>
      <c r="JR96" s="98"/>
      <c r="JS96" s="105"/>
      <c r="JT96" s="100"/>
      <c r="JU96" s="229"/>
      <c r="JV96" s="108"/>
      <c r="JX96" s="98"/>
      <c r="JY96" s="105"/>
      <c r="JZ96" s="100"/>
      <c r="KA96" s="229"/>
      <c r="KB96" s="108"/>
      <c r="KD96" s="98"/>
      <c r="KE96" s="105"/>
      <c r="KF96" s="100"/>
      <c r="KG96" s="229"/>
      <c r="KH96" s="108"/>
      <c r="KJ96" s="98"/>
      <c r="KK96" s="105"/>
      <c r="KL96" s="100"/>
      <c r="KM96" s="229"/>
      <c r="KN96" s="108"/>
      <c r="KP96" s="98"/>
      <c r="KQ96" s="105"/>
      <c r="KR96" s="100"/>
      <c r="KS96" s="229"/>
      <c r="KT96" s="108"/>
      <c r="KV96" s="98"/>
      <c r="KW96" s="105"/>
      <c r="KX96" s="100"/>
      <c r="KY96" s="229"/>
      <c r="KZ96" s="108"/>
      <c r="LB96" s="98"/>
      <c r="LC96" s="105"/>
      <c r="LD96" s="100"/>
      <c r="LE96" s="229"/>
      <c r="LF96" s="108"/>
      <c r="LH96" s="98"/>
      <c r="LI96" s="105"/>
      <c r="LJ96" s="100"/>
      <c r="LK96" s="229"/>
      <c r="LL96" s="108"/>
      <c r="LN96" s="98"/>
      <c r="LO96" s="105"/>
      <c r="LP96" s="100"/>
      <c r="LQ96" s="229"/>
      <c r="LR96" s="108"/>
      <c r="LT96" s="98"/>
      <c r="LU96" s="105"/>
      <c r="LV96" s="100"/>
      <c r="LW96" s="229"/>
      <c r="LX96" s="108"/>
      <c r="LZ96" s="98"/>
      <c r="MA96" s="105"/>
      <c r="MB96" s="100"/>
      <c r="MC96" s="229"/>
      <c r="MD96" s="108"/>
      <c r="MF96" s="98"/>
      <c r="MG96" s="105"/>
      <c r="MH96" s="100"/>
      <c r="MI96" s="229"/>
      <c r="MJ96" s="108"/>
      <c r="ML96" s="98"/>
      <c r="MM96" s="105"/>
      <c r="MN96" s="100"/>
      <c r="MO96" s="229"/>
      <c r="MP96" s="108"/>
      <c r="MR96" s="98"/>
      <c r="MS96" s="105"/>
      <c r="MT96" s="100"/>
      <c r="MU96" s="229"/>
      <c r="MV96" s="108"/>
      <c r="MX96" s="98"/>
      <c r="MY96" s="105"/>
      <c r="MZ96" s="100"/>
      <c r="NA96" s="229"/>
      <c r="NB96" s="108"/>
      <c r="ND96" s="98" t="s">
        <v>35</v>
      </c>
      <c r="NE96" s="105">
        <v>577463620</v>
      </c>
      <c r="NF96" s="100">
        <v>4</v>
      </c>
      <c r="NG96" s="229"/>
      <c r="NH96" s="108">
        <f>NE96/NF4</f>
        <v>84178370.262390673</v>
      </c>
      <c r="NJ96" s="98" t="s">
        <v>35</v>
      </c>
      <c r="NK96" s="105">
        <v>579512380</v>
      </c>
      <c r="NL96" s="100">
        <v>4</v>
      </c>
      <c r="NM96" s="229">
        <v>4.26</v>
      </c>
      <c r="NN96" s="108">
        <f>NK96/NL4</f>
        <v>84477023.323615164</v>
      </c>
      <c r="NP96" s="98" t="s">
        <v>35</v>
      </c>
      <c r="NQ96" s="105">
        <v>581317398</v>
      </c>
      <c r="NR96" s="100">
        <v>4</v>
      </c>
      <c r="NS96" s="229">
        <v>3.6</v>
      </c>
      <c r="NT96" s="108">
        <f>NQ96/NR4</f>
        <v>84740145.481049553</v>
      </c>
      <c r="NV96" s="98" t="s">
        <v>35</v>
      </c>
      <c r="NW96" s="105">
        <v>581950419</v>
      </c>
      <c r="NX96" s="100">
        <v>4</v>
      </c>
      <c r="NY96" s="229">
        <v>1.32</v>
      </c>
      <c r="NZ96" s="108">
        <f>NW96/NX4</f>
        <v>84832422.594752178</v>
      </c>
      <c r="OB96" s="98" t="s">
        <v>35</v>
      </c>
      <c r="OC96" s="105">
        <v>581887268</v>
      </c>
      <c r="OD96" s="100">
        <v>4</v>
      </c>
      <c r="OE96" s="229">
        <v>0.67</v>
      </c>
      <c r="OF96" s="108">
        <f>OC96/OD4</f>
        <v>84823216.909620985</v>
      </c>
      <c r="OH96" s="98" t="s">
        <v>35</v>
      </c>
      <c r="OI96" s="105">
        <v>582211766</v>
      </c>
      <c r="OJ96" s="100">
        <v>4</v>
      </c>
      <c r="OK96" s="229">
        <v>0.65</v>
      </c>
      <c r="OL96" s="108">
        <f>OI96/OJ4</f>
        <v>84870519.825072885</v>
      </c>
      <c r="ON96" s="98" t="s">
        <v>35</v>
      </c>
      <c r="OO96" s="105">
        <v>582375190</v>
      </c>
      <c r="OP96" s="100">
        <v>4</v>
      </c>
      <c r="OQ96" s="229">
        <v>0.34</v>
      </c>
      <c r="OR96" s="108">
        <f>OO96/OP4</f>
        <v>84894342.565597668</v>
      </c>
      <c r="OT96" s="98" t="s">
        <v>35</v>
      </c>
      <c r="OU96" s="105">
        <v>581058895</v>
      </c>
      <c r="OV96" s="100">
        <v>4</v>
      </c>
      <c r="OW96" s="229">
        <v>-2.74</v>
      </c>
      <c r="OX96" s="108">
        <f>OU96/OV4</f>
        <v>84702462.827988341</v>
      </c>
      <c r="OZ96" s="98" t="s">
        <v>35</v>
      </c>
      <c r="PA96" s="105">
        <v>581788416</v>
      </c>
      <c r="PB96" s="100">
        <v>4</v>
      </c>
      <c r="PC96" s="229">
        <v>1.51</v>
      </c>
      <c r="PD96" s="108">
        <f>PA96/PB4</f>
        <v>84808806.997084543</v>
      </c>
      <c r="PF96" s="98" t="s">
        <v>35</v>
      </c>
      <c r="PG96" s="105">
        <v>582636408</v>
      </c>
      <c r="PH96" s="100">
        <v>4</v>
      </c>
      <c r="PI96" s="229">
        <v>1.72</v>
      </c>
      <c r="PJ96" s="108">
        <f>PG96/PH4</f>
        <v>84932420.991253644</v>
      </c>
      <c r="PL96" s="98" t="s">
        <v>35</v>
      </c>
      <c r="PM96" s="105">
        <v>583578926</v>
      </c>
      <c r="PN96" s="100">
        <v>4</v>
      </c>
      <c r="PO96" s="229">
        <v>1.91</v>
      </c>
      <c r="PP96" s="108">
        <f>PM96/PN4</f>
        <v>85069814.285714284</v>
      </c>
      <c r="PR96" s="98" t="s">
        <v>35</v>
      </c>
      <c r="PS96" s="105">
        <v>585283131</v>
      </c>
      <c r="PT96" s="100">
        <v>4</v>
      </c>
      <c r="PU96" s="229">
        <v>3.5</v>
      </c>
      <c r="PV96" s="108">
        <f>PS96/PT4</f>
        <v>85318240.670553938</v>
      </c>
      <c r="PX96" s="98" t="s">
        <v>35</v>
      </c>
      <c r="PY96" s="105">
        <v>587101533</v>
      </c>
      <c r="PZ96" s="100">
        <v>4</v>
      </c>
      <c r="QA96" s="229">
        <v>3.68</v>
      </c>
      <c r="QB96" s="108">
        <f>PY96/PZ4</f>
        <v>85583313.848396495</v>
      </c>
      <c r="QD96" s="98" t="s">
        <v>35</v>
      </c>
      <c r="QE96" s="105">
        <v>587584159</v>
      </c>
      <c r="QF96" s="100">
        <v>4</v>
      </c>
      <c r="QG96" s="229">
        <v>0.99</v>
      </c>
      <c r="QH96" s="108">
        <f>QE96/QF4</f>
        <v>85653667.492711365</v>
      </c>
      <c r="QJ96" s="98" t="s">
        <v>35</v>
      </c>
      <c r="QK96" s="105">
        <v>588258752</v>
      </c>
      <c r="QL96" s="100">
        <v>4</v>
      </c>
      <c r="QM96" s="229">
        <v>1.02</v>
      </c>
      <c r="QN96" s="108">
        <f>QK96/QL4</f>
        <v>85752004.664723024</v>
      </c>
      <c r="QP96" s="98" t="s">
        <v>35</v>
      </c>
      <c r="QQ96" s="105">
        <v>588776411</v>
      </c>
      <c r="QR96" s="100">
        <v>4</v>
      </c>
      <c r="QS96" s="229">
        <v>1</v>
      </c>
      <c r="QT96" s="108">
        <f>QQ96/QR4</f>
        <v>85827465.160349846</v>
      </c>
      <c r="QV96" s="98" t="s">
        <v>35</v>
      </c>
      <c r="QW96" s="105">
        <v>589555742</v>
      </c>
      <c r="QX96" s="100">
        <v>4</v>
      </c>
      <c r="QY96" s="229">
        <v>2.0299999999999998</v>
      </c>
      <c r="QZ96" s="108">
        <f>QW96/QX4</f>
        <v>85941070.262390673</v>
      </c>
      <c r="RB96" s="98" t="s">
        <v>35</v>
      </c>
      <c r="RC96" s="105">
        <v>593389508</v>
      </c>
      <c r="RD96" s="100">
        <v>4</v>
      </c>
      <c r="RE96" s="229">
        <v>7.76</v>
      </c>
      <c r="RF96" s="108">
        <f>RC96/RD4</f>
        <v>86499928.279883385</v>
      </c>
      <c r="RH96" s="98" t="s">
        <v>35</v>
      </c>
      <c r="RI96" s="105">
        <v>593390898</v>
      </c>
      <c r="RJ96" s="100">
        <v>4</v>
      </c>
      <c r="RK96" s="229">
        <v>0</v>
      </c>
      <c r="RL96" s="108">
        <f>RI96/RJ4</f>
        <v>86500130.903790087</v>
      </c>
      <c r="RN96" s="98" t="s">
        <v>35</v>
      </c>
      <c r="RO96" s="105">
        <v>594973393</v>
      </c>
      <c r="RP96" s="100">
        <v>4</v>
      </c>
      <c r="RQ96" s="229">
        <v>3.1</v>
      </c>
      <c r="RR96" s="108">
        <f>RO96/RP4</f>
        <v>86730815.306122452</v>
      </c>
      <c r="RT96" s="98" t="s">
        <v>35</v>
      </c>
      <c r="RU96" s="105">
        <v>595755861</v>
      </c>
      <c r="RV96" s="100">
        <v>4</v>
      </c>
      <c r="RW96" s="229">
        <v>1.58</v>
      </c>
      <c r="RX96" s="108">
        <f>RU96/RV4</f>
        <v>86844877.696793005</v>
      </c>
      <c r="RZ96" s="98" t="s">
        <v>35</v>
      </c>
      <c r="SA96" s="105">
        <v>592661689</v>
      </c>
      <c r="SB96" s="100">
        <v>4</v>
      </c>
      <c r="SC96" s="229">
        <v>-6.29</v>
      </c>
      <c r="SD96" s="108">
        <f>SA96/SB4</f>
        <v>86393832.215743437</v>
      </c>
      <c r="SF96" s="98" t="s">
        <v>35</v>
      </c>
      <c r="SG96" s="105">
        <v>594019452</v>
      </c>
      <c r="SH96" s="100">
        <v>4</v>
      </c>
      <c r="SI96" s="229">
        <v>2.66</v>
      </c>
      <c r="SJ96" s="108">
        <f>SG96/SH4</f>
        <v>86591756.851311952</v>
      </c>
      <c r="SL96" s="98" t="s">
        <v>35</v>
      </c>
      <c r="SM96" s="105">
        <v>596238745</v>
      </c>
      <c r="SN96" s="100">
        <v>4</v>
      </c>
      <c r="SO96" s="229">
        <v>4.4800000000000004</v>
      </c>
      <c r="SP96" s="108">
        <f>SM96/SN4</f>
        <v>86915268.950437307</v>
      </c>
      <c r="SR96" s="98" t="s">
        <v>35</v>
      </c>
      <c r="SS96" s="105">
        <v>597367232</v>
      </c>
      <c r="ST96" s="100">
        <v>4</v>
      </c>
      <c r="SU96" s="229">
        <v>2.17</v>
      </c>
      <c r="SV96" s="108">
        <f>SS96/ST4</f>
        <v>87079771.428571418</v>
      </c>
      <c r="SX96" s="98" t="s">
        <v>35</v>
      </c>
      <c r="SY96" s="105">
        <v>598697094</v>
      </c>
      <c r="SZ96" s="100">
        <v>5</v>
      </c>
      <c r="TA96" s="229">
        <v>2.75</v>
      </c>
      <c r="TB96" s="108">
        <f>SY96/SZ4</f>
        <v>87273628.86297375</v>
      </c>
      <c r="TD96" s="98" t="s">
        <v>35</v>
      </c>
      <c r="TE96" s="105">
        <v>598863033.33000004</v>
      </c>
      <c r="TF96" s="100">
        <v>5</v>
      </c>
      <c r="TG96" s="229">
        <v>0.91</v>
      </c>
      <c r="TH96" s="108">
        <f>TE96/TF4</f>
        <v>87297818.269679308</v>
      </c>
      <c r="TJ96" s="98" t="s">
        <v>35</v>
      </c>
      <c r="TK96" s="105">
        <v>601154356.48000002</v>
      </c>
      <c r="TL96" s="100">
        <v>5</v>
      </c>
      <c r="TM96" s="229">
        <v>4.5199999999999996</v>
      </c>
      <c r="TN96" s="108">
        <f>TK96/TL4</f>
        <v>87631830.390670553</v>
      </c>
      <c r="TP96" s="98" t="s">
        <v>35</v>
      </c>
      <c r="TQ96" s="105">
        <v>603632941.33000004</v>
      </c>
      <c r="TR96" s="100">
        <v>5</v>
      </c>
      <c r="TS96" s="229">
        <v>8.7100000000000009</v>
      </c>
      <c r="TT96" s="108">
        <f>TQ96/TR4</f>
        <v>87993140.135568514</v>
      </c>
      <c r="TV96" s="98" t="s">
        <v>35</v>
      </c>
      <c r="TW96" s="105">
        <v>605270275.23000002</v>
      </c>
      <c r="TX96" s="100">
        <v>5</v>
      </c>
      <c r="TY96" s="229">
        <v>3.23</v>
      </c>
      <c r="TZ96" s="108">
        <f>TW96/TX4</f>
        <v>88231818.546647236</v>
      </c>
      <c r="UB96" s="98" t="s">
        <v>35</v>
      </c>
      <c r="UC96" s="105">
        <v>606164931.35000002</v>
      </c>
      <c r="UD96" s="100">
        <v>5</v>
      </c>
      <c r="UE96" s="229">
        <v>1.77</v>
      </c>
      <c r="UF96" s="108">
        <f>UC96/UD4</f>
        <v>88362234.890670553</v>
      </c>
    </row>
    <row r="97" spans="1:553" x14ac:dyDescent="0.25">
      <c r="A97" s="128" t="s">
        <v>254</v>
      </c>
      <c r="B97" s="77" t="s">
        <v>121</v>
      </c>
      <c r="C97" s="258" t="s">
        <v>313</v>
      </c>
      <c r="D97" s="289" t="s">
        <v>310</v>
      </c>
      <c r="E97" s="94" t="s">
        <v>311</v>
      </c>
      <c r="F97" s="94" t="s">
        <v>312</v>
      </c>
      <c r="G97" s="91"/>
      <c r="H97" s="319"/>
      <c r="I97" s="125"/>
      <c r="J97" s="94"/>
      <c r="K97" s="94"/>
      <c r="M97" s="218"/>
      <c r="N97" s="89"/>
      <c r="O97" s="320"/>
      <c r="P97" s="94"/>
      <c r="Q97" s="320"/>
      <c r="R97" s="321"/>
      <c r="S97" s="89"/>
      <c r="T97" s="88"/>
      <c r="U97" s="94"/>
      <c r="V97" s="97"/>
      <c r="W97" s="321"/>
      <c r="X97" s="289"/>
      <c r="Y97" s="88"/>
      <c r="Z97" s="94"/>
      <c r="AA97" s="93"/>
      <c r="AB97" s="321"/>
      <c r="AC97" s="89"/>
      <c r="AD97" s="88"/>
      <c r="AE97" s="88"/>
      <c r="AF97" s="93"/>
      <c r="AG97" s="321"/>
      <c r="AH97" s="133"/>
      <c r="AI97" s="88"/>
      <c r="AJ97" s="94"/>
      <c r="AK97" s="220"/>
      <c r="AL97" s="321"/>
      <c r="AM97" s="89"/>
      <c r="AN97" s="88"/>
      <c r="AO97" s="94"/>
      <c r="AP97" s="264"/>
      <c r="AQ97" s="93"/>
      <c r="AR97" s="88"/>
      <c r="AS97" s="89"/>
      <c r="AT97" s="88"/>
      <c r="AU97" s="94"/>
      <c r="AV97" s="221"/>
      <c r="AW97" s="97"/>
      <c r="AX97" s="89"/>
      <c r="AY97" s="88"/>
      <c r="AZ97" s="94"/>
      <c r="BA97" s="94"/>
      <c r="BB97" s="220"/>
      <c r="BC97" s="326"/>
      <c r="BD97" s="88"/>
      <c r="BE97" s="327"/>
      <c r="BF97" s="113"/>
      <c r="BG97" s="97"/>
      <c r="BH97" s="98"/>
      <c r="BI97" s="99"/>
      <c r="BJ97" s="100"/>
      <c r="BK97" s="100"/>
      <c r="BL97" s="223"/>
      <c r="BM97" s="224"/>
      <c r="BN97" s="99"/>
      <c r="BO97" s="100"/>
      <c r="BP97" s="106"/>
      <c r="BQ97" s="104"/>
      <c r="BR97" s="98"/>
      <c r="BS97" s="99"/>
      <c r="BT97" s="100"/>
      <c r="BU97" s="106"/>
      <c r="BV97" s="104"/>
      <c r="BW97" s="98"/>
      <c r="BX97" s="99"/>
      <c r="BY97" s="100"/>
      <c r="BZ97" s="100"/>
      <c r="CA97" s="104"/>
      <c r="CB97" s="98"/>
      <c r="CC97" s="99"/>
      <c r="CD97" s="100"/>
      <c r="CE97" s="100"/>
      <c r="CF97" s="104"/>
      <c r="CG97" s="98"/>
      <c r="CH97" s="99"/>
      <c r="CI97" s="99"/>
      <c r="CJ97" s="106"/>
      <c r="CK97" s="105"/>
      <c r="CL97" s="98"/>
      <c r="CM97" s="105"/>
      <c r="CN97" s="105"/>
      <c r="CO97" s="106"/>
      <c r="CP97" s="104"/>
      <c r="CQ97" s="98"/>
      <c r="CR97" s="99"/>
      <c r="CS97" s="100"/>
      <c r="CT97" s="100"/>
      <c r="CU97" s="104"/>
      <c r="CW97" s="107"/>
      <c r="CZ97" s="104"/>
      <c r="DA97" s="105"/>
      <c r="DC97" s="107"/>
      <c r="DF97" s="104"/>
      <c r="DH97" s="107"/>
      <c r="DK97" s="104"/>
      <c r="DM97" s="107"/>
      <c r="DO97" s="228"/>
      <c r="DP97" s="104"/>
      <c r="DR97" s="107"/>
      <c r="DT97" s="228"/>
      <c r="DU97" s="104"/>
      <c r="DW97" s="107"/>
      <c r="DY97" s="228"/>
      <c r="DZ97" s="104"/>
      <c r="EB97" s="107"/>
      <c r="ED97" s="228"/>
      <c r="EE97" s="104"/>
      <c r="EG97" s="107"/>
      <c r="EI97" s="228"/>
      <c r="EJ97" s="104"/>
      <c r="EL97" s="107"/>
      <c r="EN97" s="228"/>
      <c r="EO97" s="104"/>
      <c r="EQ97" s="107"/>
      <c r="ES97" s="228"/>
      <c r="ET97" s="104"/>
      <c r="EV97" s="98"/>
      <c r="EW97" s="105"/>
      <c r="EX97" s="100"/>
      <c r="EY97" s="229"/>
      <c r="EZ97" s="104"/>
      <c r="FB97" s="98"/>
      <c r="FC97" s="105"/>
      <c r="FD97" s="100"/>
      <c r="FE97" s="229"/>
      <c r="FF97" s="104"/>
      <c r="FH97" s="98"/>
      <c r="FI97" s="105"/>
      <c r="FJ97" s="100"/>
      <c r="FK97" s="229"/>
      <c r="FL97" s="104"/>
      <c r="FN97" s="98"/>
      <c r="FO97" s="105"/>
      <c r="FP97" s="100"/>
      <c r="FQ97" s="229"/>
      <c r="FR97" s="104"/>
      <c r="FT97" s="98"/>
      <c r="FU97" s="105"/>
      <c r="FV97" s="100"/>
      <c r="FW97" s="229"/>
      <c r="FX97" s="104"/>
      <c r="FZ97" s="98"/>
      <c r="GA97" s="105"/>
      <c r="GB97" s="100"/>
      <c r="GC97" s="229"/>
      <c r="GD97" s="104"/>
      <c r="GF97" s="98"/>
      <c r="GG97" s="105"/>
      <c r="GH97" s="100"/>
      <c r="GI97" s="229"/>
      <c r="GJ97" s="104"/>
      <c r="GL97" s="98"/>
      <c r="GM97" s="105"/>
      <c r="GN97" s="100"/>
      <c r="GO97" s="229"/>
      <c r="GP97" s="104"/>
      <c r="GR97" s="98"/>
      <c r="GS97" s="105"/>
      <c r="GT97" s="100"/>
      <c r="GU97" s="229"/>
      <c r="GV97" s="104"/>
      <c r="GX97" s="98"/>
      <c r="GY97" s="105"/>
      <c r="GZ97" s="100"/>
      <c r="HA97" s="229"/>
      <c r="HB97" s="108"/>
      <c r="HD97" s="98"/>
      <c r="HE97" s="105"/>
      <c r="HF97" s="100"/>
      <c r="HG97" s="229"/>
      <c r="HH97" s="108"/>
      <c r="HJ97" s="98"/>
      <c r="HK97" s="105"/>
      <c r="HL97" s="100"/>
      <c r="HM97" s="229"/>
      <c r="HN97" s="108"/>
      <c r="HP97" s="98"/>
      <c r="HQ97" s="105"/>
      <c r="HR97" s="100"/>
      <c r="HS97" s="229"/>
      <c r="HT97" s="108"/>
      <c r="HV97" s="98"/>
      <c r="HW97" s="105"/>
      <c r="HX97" s="100"/>
      <c r="HY97" s="229"/>
      <c r="HZ97" s="108"/>
      <c r="IB97" s="98"/>
      <c r="IC97" s="105"/>
      <c r="ID97" s="100"/>
      <c r="IE97" s="229"/>
      <c r="IF97" s="108"/>
      <c r="IH97" s="98"/>
      <c r="II97" s="105"/>
      <c r="IJ97" s="100"/>
      <c r="IK97" s="229"/>
      <c r="IL97" s="108"/>
      <c r="IN97" s="98"/>
      <c r="IO97" s="105"/>
      <c r="IP97" s="100"/>
      <c r="IQ97" s="229"/>
      <c r="IR97" s="108"/>
      <c r="IT97" s="98"/>
      <c r="IU97" s="105"/>
      <c r="IV97" s="100"/>
      <c r="IW97" s="229"/>
      <c r="IX97" s="108"/>
      <c r="IZ97" s="98"/>
      <c r="JA97" s="105"/>
      <c r="JB97" s="100"/>
      <c r="JC97" s="229"/>
      <c r="JD97" s="108"/>
      <c r="JF97" s="98"/>
      <c r="JG97" s="105"/>
      <c r="JH97" s="100"/>
      <c r="JI97" s="229"/>
      <c r="JJ97" s="108"/>
      <c r="JL97" s="98"/>
      <c r="JM97" s="105"/>
      <c r="JN97" s="100"/>
      <c r="JO97" s="229"/>
      <c r="JP97" s="108"/>
      <c r="JR97" s="98"/>
      <c r="JS97" s="105"/>
      <c r="JT97" s="100"/>
      <c r="JU97" s="229"/>
      <c r="JV97" s="108"/>
      <c r="JX97" s="98"/>
      <c r="JY97" s="105"/>
      <c r="JZ97" s="100"/>
      <c r="KA97" s="229"/>
      <c r="KB97" s="108"/>
      <c r="KD97" s="98"/>
      <c r="KE97" s="105"/>
      <c r="KF97" s="100"/>
      <c r="KG97" s="229"/>
      <c r="KH97" s="108"/>
      <c r="KJ97" s="98"/>
      <c r="KK97" s="105"/>
      <c r="KL97" s="100"/>
      <c r="KM97" s="229"/>
      <c r="KN97" s="108"/>
      <c r="KP97" s="98"/>
      <c r="KQ97" s="105"/>
      <c r="KR97" s="100"/>
      <c r="KS97" s="229"/>
      <c r="KT97" s="108"/>
      <c r="KV97" s="98"/>
      <c r="KW97" s="105"/>
      <c r="KX97" s="100"/>
      <c r="KY97" s="229"/>
      <c r="KZ97" s="108"/>
      <c r="LB97" s="98"/>
      <c r="LC97" s="105"/>
      <c r="LD97" s="100"/>
      <c r="LE97" s="229"/>
      <c r="LF97" s="108"/>
      <c r="LH97" s="98"/>
      <c r="LI97" s="105"/>
      <c r="LJ97" s="100"/>
      <c r="LK97" s="229"/>
      <c r="LL97" s="108"/>
      <c r="LN97" s="98"/>
      <c r="LO97" s="105"/>
      <c r="LP97" s="100"/>
      <c r="LQ97" s="229"/>
      <c r="LR97" s="108"/>
      <c r="LT97" s="98"/>
      <c r="LU97" s="105"/>
      <c r="LV97" s="100"/>
      <c r="LW97" s="229"/>
      <c r="LX97" s="108"/>
      <c r="LZ97" s="98"/>
      <c r="MA97" s="105"/>
      <c r="MB97" s="100"/>
      <c r="MC97" s="229"/>
      <c r="MD97" s="108"/>
      <c r="MF97" s="98"/>
      <c r="MG97" s="105"/>
      <c r="MH97" s="100"/>
      <c r="MI97" s="229"/>
      <c r="MJ97" s="108"/>
      <c r="ML97" s="98"/>
      <c r="MM97" s="105"/>
      <c r="MN97" s="100"/>
      <c r="MO97" s="229"/>
      <c r="MP97" s="108"/>
      <c r="MR97" s="98"/>
      <c r="MS97" s="105"/>
      <c r="MT97" s="100"/>
      <c r="MU97" s="229"/>
      <c r="MV97" s="108"/>
      <c r="MX97" s="98"/>
      <c r="MY97" s="105"/>
      <c r="MZ97" s="100"/>
      <c r="NA97" s="229"/>
      <c r="NB97" s="108"/>
      <c r="ND97" s="98" t="s">
        <v>34</v>
      </c>
      <c r="NE97" s="105">
        <v>520096485</v>
      </c>
      <c r="NF97" s="100">
        <v>3</v>
      </c>
      <c r="NG97" s="229"/>
      <c r="NH97" s="108">
        <f>NE97/NF4</f>
        <v>75815814.139941692</v>
      </c>
      <c r="NJ97" s="98" t="s">
        <v>34</v>
      </c>
      <c r="NK97" s="105">
        <v>519996722</v>
      </c>
      <c r="NL97" s="100">
        <v>3</v>
      </c>
      <c r="NM97" s="229">
        <v>-0.23</v>
      </c>
      <c r="NN97" s="108">
        <f>NK97/NL4</f>
        <v>75801271.428571418</v>
      </c>
      <c r="NP97" s="98" t="s">
        <v>34</v>
      </c>
      <c r="NQ97" s="105">
        <v>520872888</v>
      </c>
      <c r="NR97" s="100">
        <v>3</v>
      </c>
      <c r="NS97" s="229">
        <v>2.25</v>
      </c>
      <c r="NT97" s="108">
        <f>NQ97/NR4</f>
        <v>75928992.419825062</v>
      </c>
      <c r="NV97" s="98" t="s">
        <v>34</v>
      </c>
      <c r="NW97" s="105">
        <v>521412782</v>
      </c>
      <c r="NX97" s="100">
        <v>3</v>
      </c>
      <c r="NY97" s="229">
        <v>1.22</v>
      </c>
      <c r="NZ97" s="108">
        <f>NW97/NX4</f>
        <v>76007694.169096202</v>
      </c>
      <c r="OB97" s="98" t="s">
        <v>34</v>
      </c>
      <c r="OC97" s="105">
        <v>521971265</v>
      </c>
      <c r="OD97" s="100">
        <v>3</v>
      </c>
      <c r="OE97" s="229">
        <v>1.31</v>
      </c>
      <c r="OF97" s="108">
        <f>OC97/OD4</f>
        <v>76089105.685131192</v>
      </c>
      <c r="OH97" s="98" t="s">
        <v>34</v>
      </c>
      <c r="OI97" s="105">
        <v>522771601</v>
      </c>
      <c r="OJ97" s="100">
        <v>3</v>
      </c>
      <c r="OK97" s="229">
        <v>1.92</v>
      </c>
      <c r="OL97" s="108">
        <f>OI97/OJ4</f>
        <v>76205772.740524784</v>
      </c>
      <c r="ON97" s="98" t="s">
        <v>34</v>
      </c>
      <c r="OO97" s="105">
        <v>523163000</v>
      </c>
      <c r="OP97" s="100">
        <v>3</v>
      </c>
      <c r="OQ97" s="229">
        <v>0.9</v>
      </c>
      <c r="OR97" s="108">
        <f>OO97/OP4</f>
        <v>76262827.988338187</v>
      </c>
      <c r="OT97" s="98" t="s">
        <v>34</v>
      </c>
      <c r="OU97" s="105">
        <v>524337551</v>
      </c>
      <c r="OV97" s="100">
        <v>3</v>
      </c>
      <c r="OW97" s="229">
        <v>2.66</v>
      </c>
      <c r="OX97" s="108">
        <f>OU97/OV4</f>
        <v>76434045.335276961</v>
      </c>
      <c r="OZ97" s="98" t="s">
        <v>34</v>
      </c>
      <c r="PA97" s="105">
        <v>524680461</v>
      </c>
      <c r="PB97" s="100">
        <v>3</v>
      </c>
      <c r="PC97" s="229">
        <v>0.78</v>
      </c>
      <c r="PD97" s="108">
        <f>PA97/PB4</f>
        <v>76484032.215743437</v>
      </c>
      <c r="PF97" s="98" t="s">
        <v>34</v>
      </c>
      <c r="PG97" s="105">
        <v>525202759</v>
      </c>
      <c r="PH97" s="100">
        <v>3</v>
      </c>
      <c r="PI97" s="229">
        <v>1.1499999999999999</v>
      </c>
      <c r="PJ97" s="108">
        <f>PG97/PH4</f>
        <v>76560168.950437307</v>
      </c>
      <c r="PL97" s="98" t="s">
        <v>34</v>
      </c>
      <c r="PM97" s="105">
        <v>526079988</v>
      </c>
      <c r="PN97" s="100">
        <v>3</v>
      </c>
      <c r="PO97" s="229">
        <v>1.97</v>
      </c>
      <c r="PP97" s="108">
        <f>PM97/PN4</f>
        <v>76688044.897959173</v>
      </c>
      <c r="PR97" s="98" t="s">
        <v>34</v>
      </c>
      <c r="PS97" s="105">
        <v>526976308</v>
      </c>
      <c r="PT97" s="100">
        <v>3</v>
      </c>
      <c r="PU97" s="229">
        <v>2.04</v>
      </c>
      <c r="PV97" s="108">
        <f>PS97/PT4</f>
        <v>76818703.790087461</v>
      </c>
      <c r="PX97" s="98" t="s">
        <v>34</v>
      </c>
      <c r="PY97" s="105">
        <v>527712708</v>
      </c>
      <c r="PZ97" s="100">
        <v>3</v>
      </c>
      <c r="QA97" s="229">
        <v>1.62</v>
      </c>
      <c r="QB97" s="108">
        <f>PY97/PZ4</f>
        <v>76926050.728862971</v>
      </c>
      <c r="QD97" s="98" t="s">
        <v>34</v>
      </c>
      <c r="QE97" s="105">
        <v>528305372</v>
      </c>
      <c r="QF97" s="100">
        <v>3</v>
      </c>
      <c r="QG97" s="229">
        <v>1.35</v>
      </c>
      <c r="QH97" s="108">
        <f>QE97/QF4</f>
        <v>77012444.897959173</v>
      </c>
      <c r="QJ97" s="98" t="s">
        <v>34</v>
      </c>
      <c r="QK97" s="105">
        <v>528329706</v>
      </c>
      <c r="QL97" s="100">
        <v>3</v>
      </c>
      <c r="QM97" s="229">
        <v>0.24</v>
      </c>
      <c r="QN97" s="108">
        <f>QK97/QL4</f>
        <v>77015992.12827988</v>
      </c>
      <c r="QP97" s="98" t="s">
        <v>34</v>
      </c>
      <c r="QQ97" s="105">
        <v>528786063</v>
      </c>
      <c r="QR97" s="100">
        <v>3</v>
      </c>
      <c r="QS97" s="229">
        <v>1</v>
      </c>
      <c r="QT97" s="108">
        <f>QQ97/QR4</f>
        <v>77082516.472303197</v>
      </c>
      <c r="QV97" s="98" t="s">
        <v>34</v>
      </c>
      <c r="QW97" s="105">
        <v>529237910</v>
      </c>
      <c r="QX97" s="100">
        <v>3</v>
      </c>
      <c r="QY97" s="229">
        <v>1.03</v>
      </c>
      <c r="QZ97" s="108">
        <f>QW97/QX4</f>
        <v>77148383.381924197</v>
      </c>
      <c r="RB97" s="98" t="s">
        <v>34</v>
      </c>
      <c r="RC97" s="105">
        <v>529233949</v>
      </c>
      <c r="RD97" s="100">
        <v>3</v>
      </c>
      <c r="RE97" s="229">
        <v>-0.05</v>
      </c>
      <c r="RF97" s="108">
        <f>RC97/RD4</f>
        <v>77147805.976676375</v>
      </c>
      <c r="RH97" s="98" t="s">
        <v>34</v>
      </c>
      <c r="RI97" s="105">
        <v>529882425</v>
      </c>
      <c r="RJ97" s="100">
        <v>3</v>
      </c>
      <c r="RK97" s="229">
        <v>1.47</v>
      </c>
      <c r="RL97" s="108">
        <f>RI97/RJ4</f>
        <v>77242336.005830899</v>
      </c>
      <c r="RN97" s="98" t="s">
        <v>34</v>
      </c>
      <c r="RO97" s="105">
        <v>530443679</v>
      </c>
      <c r="RP97" s="100">
        <v>3</v>
      </c>
      <c r="RQ97" s="229">
        <v>1.22</v>
      </c>
      <c r="RR97" s="108">
        <f>RO97/RP4</f>
        <v>77324151.457725942</v>
      </c>
      <c r="RT97" s="98" t="s">
        <v>34</v>
      </c>
      <c r="RU97" s="105">
        <v>530813528</v>
      </c>
      <c r="RV97" s="100">
        <v>3</v>
      </c>
      <c r="RW97" s="229">
        <v>0.84</v>
      </c>
      <c r="RX97" s="108">
        <f>RU97/RV4</f>
        <v>77378065.306122452</v>
      </c>
      <c r="RZ97" s="98" t="s">
        <v>34</v>
      </c>
      <c r="SA97" s="105">
        <v>530980809</v>
      </c>
      <c r="SB97" s="100">
        <v>3</v>
      </c>
      <c r="SC97" s="229">
        <v>0.31</v>
      </c>
      <c r="SD97" s="108">
        <f>SA97/SB4</f>
        <v>77402450.291545182</v>
      </c>
      <c r="SF97" s="98" t="s">
        <v>34</v>
      </c>
      <c r="SG97" s="105">
        <v>531325731</v>
      </c>
      <c r="SH97" s="100">
        <v>3</v>
      </c>
      <c r="SI97" s="229">
        <v>0.93</v>
      </c>
      <c r="SJ97" s="108">
        <f>SG97/SH4</f>
        <v>77452730.466472298</v>
      </c>
      <c r="SL97" s="98" t="s">
        <v>34</v>
      </c>
      <c r="SM97" s="105">
        <v>531454580</v>
      </c>
      <c r="SN97" s="100">
        <v>3</v>
      </c>
      <c r="SO97" s="229">
        <v>0.28999999999999998</v>
      </c>
      <c r="SP97" s="108">
        <f>SM97/SN4</f>
        <v>77471513.119533524</v>
      </c>
      <c r="SR97" s="98" t="s">
        <v>34</v>
      </c>
      <c r="SS97" s="105">
        <v>531473246</v>
      </c>
      <c r="ST97" s="100">
        <v>3</v>
      </c>
      <c r="SU97" s="229">
        <v>0.16</v>
      </c>
      <c r="SV97" s="108">
        <f>SS97/ST4</f>
        <v>77474234.110787168</v>
      </c>
      <c r="SX97" s="98" t="s">
        <v>34</v>
      </c>
      <c r="SY97" s="105">
        <v>533374227</v>
      </c>
      <c r="SZ97" s="100">
        <v>3</v>
      </c>
      <c r="TA97" s="229">
        <v>4.13</v>
      </c>
      <c r="TB97" s="108">
        <f>SY97/SZ4</f>
        <v>77751345.043731779</v>
      </c>
      <c r="TD97" s="98" t="s">
        <v>34</v>
      </c>
      <c r="TE97" s="105">
        <v>533478658.19999999</v>
      </c>
      <c r="TF97" s="100">
        <v>3</v>
      </c>
      <c r="TG97" s="229">
        <v>-0.02</v>
      </c>
      <c r="TH97" s="108">
        <f>TE97/TF4</f>
        <v>77766568.25072886</v>
      </c>
      <c r="TJ97" s="98" t="s">
        <v>34</v>
      </c>
      <c r="TK97" s="105">
        <v>534445798.5</v>
      </c>
      <c r="TL97" s="100">
        <v>3</v>
      </c>
      <c r="TM97" s="229">
        <v>2.0699999999999998</v>
      </c>
      <c r="TN97" s="108">
        <f>TK97/TL4</f>
        <v>77907550.801749274</v>
      </c>
      <c r="TP97" s="98" t="s">
        <v>34</v>
      </c>
      <c r="TQ97" s="105">
        <v>535325209.63</v>
      </c>
      <c r="TR97" s="100">
        <v>3</v>
      </c>
      <c r="TS97" s="229">
        <v>2.14</v>
      </c>
      <c r="TT97" s="108">
        <f>TQ97/TR4</f>
        <v>78035744.844023317</v>
      </c>
      <c r="TV97" s="98" t="s">
        <v>34</v>
      </c>
      <c r="TW97" s="105">
        <v>536735817.24000001</v>
      </c>
      <c r="TX97" s="100">
        <v>3</v>
      </c>
      <c r="TY97" s="229">
        <v>3.25</v>
      </c>
      <c r="TZ97" s="108">
        <f>TW97/TX4</f>
        <v>78241372.775510207</v>
      </c>
      <c r="UB97" s="98" t="s">
        <v>34</v>
      </c>
      <c r="UC97" s="105">
        <v>537786017.86000001</v>
      </c>
      <c r="UD97" s="100">
        <v>3</v>
      </c>
      <c r="UE97" s="229">
        <v>2.35</v>
      </c>
      <c r="UF97" s="108">
        <f>UC97/UD4</f>
        <v>78394463.244897962</v>
      </c>
    </row>
    <row r="98" spans="1:553" x14ac:dyDescent="0.25">
      <c r="A98" s="128" t="s">
        <v>254</v>
      </c>
      <c r="B98" s="77" t="s">
        <v>160</v>
      </c>
      <c r="C98" s="258" t="s">
        <v>391</v>
      </c>
      <c r="D98" s="289"/>
      <c r="E98" s="94"/>
      <c r="F98" s="94"/>
      <c r="G98" s="91"/>
      <c r="H98" s="319"/>
      <c r="I98" s="125"/>
      <c r="J98" s="94"/>
      <c r="K98" s="94"/>
      <c r="M98" s="218"/>
      <c r="N98" s="89"/>
      <c r="O98" s="320"/>
      <c r="P98" s="94"/>
      <c r="Q98" s="320"/>
      <c r="R98" s="321"/>
      <c r="S98" s="89"/>
      <c r="T98" s="88"/>
      <c r="U98" s="94"/>
      <c r="V98" s="97"/>
      <c r="W98" s="321"/>
      <c r="X98" s="289"/>
      <c r="Y98" s="88"/>
      <c r="Z98" s="94"/>
      <c r="AA98" s="93"/>
      <c r="AB98" s="321"/>
      <c r="AC98" s="89"/>
      <c r="AD98" s="88"/>
      <c r="AE98" s="88"/>
      <c r="AF98" s="93"/>
      <c r="AG98" s="321"/>
      <c r="AH98" s="133"/>
      <c r="AI98" s="88"/>
      <c r="AJ98" s="94"/>
      <c r="AK98" s="220"/>
      <c r="AL98" s="321"/>
      <c r="AM98" s="89"/>
      <c r="AN98" s="88"/>
      <c r="AO98" s="94"/>
      <c r="AP98" s="264"/>
      <c r="AQ98" s="93"/>
      <c r="AR98" s="88"/>
      <c r="AS98" s="89"/>
      <c r="AT98" s="88"/>
      <c r="AU98" s="94"/>
      <c r="AV98" s="221"/>
      <c r="AW98" s="97"/>
      <c r="AX98" s="89"/>
      <c r="AY98" s="88"/>
      <c r="AZ98" s="94"/>
      <c r="BA98" s="94"/>
      <c r="BB98" s="220"/>
      <c r="BC98" s="326"/>
      <c r="BD98" s="88"/>
      <c r="BE98" s="327"/>
      <c r="BF98" s="113"/>
      <c r="BG98" s="97"/>
      <c r="BH98" s="98"/>
      <c r="BI98" s="99"/>
      <c r="BJ98" s="100"/>
      <c r="BK98" s="100"/>
      <c r="BL98" s="223"/>
      <c r="BM98" s="224"/>
      <c r="BN98" s="99"/>
      <c r="BO98" s="100"/>
      <c r="BP98" s="106"/>
      <c r="BQ98" s="104"/>
      <c r="BR98" s="98"/>
      <c r="BS98" s="99"/>
      <c r="BT98" s="100"/>
      <c r="BU98" s="106"/>
      <c r="BV98" s="104"/>
      <c r="BW98" s="98"/>
      <c r="BX98" s="99"/>
      <c r="BY98" s="100"/>
      <c r="BZ98" s="100"/>
      <c r="CA98" s="104"/>
      <c r="CB98" s="98"/>
      <c r="CC98" s="99"/>
      <c r="CD98" s="100"/>
      <c r="CE98" s="100"/>
      <c r="CF98" s="104"/>
      <c r="CG98" s="98"/>
      <c r="CH98" s="99"/>
      <c r="CI98" s="99"/>
      <c r="CJ98" s="106"/>
      <c r="CK98" s="105"/>
      <c r="CL98" s="98"/>
      <c r="CM98" s="105"/>
      <c r="CN98" s="105"/>
      <c r="CO98" s="106"/>
      <c r="CP98" s="104"/>
      <c r="CQ98" s="98"/>
      <c r="CR98" s="99"/>
      <c r="CS98" s="100"/>
      <c r="CT98" s="100"/>
      <c r="CU98" s="104"/>
      <c r="CW98" s="107"/>
      <c r="CZ98" s="104"/>
      <c r="DA98" s="105"/>
      <c r="DC98" s="107"/>
      <c r="DF98" s="104"/>
      <c r="DH98" s="107"/>
      <c r="DK98" s="104"/>
      <c r="DM98" s="107"/>
      <c r="DO98" s="228"/>
      <c r="DP98" s="104"/>
      <c r="DR98" s="107"/>
      <c r="DT98" s="228"/>
      <c r="DU98" s="104"/>
      <c r="DW98" s="107"/>
      <c r="DY98" s="228"/>
      <c r="DZ98" s="104"/>
      <c r="EB98" s="107"/>
      <c r="ED98" s="228"/>
      <c r="EE98" s="104"/>
      <c r="EG98" s="107"/>
      <c r="EI98" s="228"/>
      <c r="EJ98" s="104"/>
      <c r="EL98" s="107"/>
      <c r="EN98" s="228"/>
      <c r="EO98" s="104"/>
      <c r="EQ98" s="107"/>
      <c r="ES98" s="228"/>
      <c r="ET98" s="104"/>
      <c r="EV98" s="98"/>
      <c r="EW98" s="105"/>
      <c r="EX98" s="100"/>
      <c r="EY98" s="229"/>
      <c r="EZ98" s="104"/>
      <c r="FB98" s="98"/>
      <c r="FC98" s="105"/>
      <c r="FD98" s="100"/>
      <c r="FE98" s="229"/>
      <c r="FF98" s="104"/>
      <c r="FH98" s="98"/>
      <c r="FI98" s="105"/>
      <c r="FJ98" s="100"/>
      <c r="FK98" s="229"/>
      <c r="FL98" s="104"/>
      <c r="FN98" s="98"/>
      <c r="FO98" s="105"/>
      <c r="FP98" s="100"/>
      <c r="FQ98" s="229"/>
      <c r="FR98" s="104"/>
      <c r="FT98" s="98"/>
      <c r="FU98" s="105"/>
      <c r="FV98" s="100"/>
      <c r="FW98" s="229"/>
      <c r="FX98" s="104"/>
      <c r="FZ98" s="98"/>
      <c r="GA98" s="105"/>
      <c r="GB98" s="100"/>
      <c r="GC98" s="229"/>
      <c r="GD98" s="104"/>
      <c r="GF98" s="98"/>
      <c r="GG98" s="105"/>
      <c r="GH98" s="100"/>
      <c r="GI98" s="229"/>
      <c r="GJ98" s="104"/>
      <c r="GL98" s="98"/>
      <c r="GM98" s="105"/>
      <c r="GN98" s="100"/>
      <c r="GO98" s="229"/>
      <c r="GP98" s="104"/>
      <c r="GR98" s="98"/>
      <c r="GS98" s="105"/>
      <c r="GT98" s="100"/>
      <c r="GU98" s="229"/>
      <c r="GV98" s="104"/>
      <c r="GX98" s="98"/>
      <c r="GY98" s="105"/>
      <c r="GZ98" s="100"/>
      <c r="HA98" s="229"/>
      <c r="HB98" s="108"/>
      <c r="HD98" s="98"/>
      <c r="HE98" s="105"/>
      <c r="HF98" s="100"/>
      <c r="HG98" s="229"/>
      <c r="HH98" s="108"/>
      <c r="HJ98" s="98"/>
      <c r="HK98" s="105"/>
      <c r="HL98" s="100"/>
      <c r="HM98" s="229"/>
      <c r="HN98" s="108"/>
      <c r="HP98" s="98"/>
      <c r="HQ98" s="105"/>
      <c r="HR98" s="100"/>
      <c r="HS98" s="229"/>
      <c r="HT98" s="108"/>
      <c r="HV98" s="98"/>
      <c r="HW98" s="105"/>
      <c r="HX98" s="100"/>
      <c r="HY98" s="229"/>
      <c r="HZ98" s="108"/>
      <c r="IB98" s="98"/>
      <c r="IC98" s="105"/>
      <c r="ID98" s="100"/>
      <c r="IE98" s="229"/>
      <c r="IF98" s="108"/>
      <c r="IH98" s="98"/>
      <c r="II98" s="105"/>
      <c r="IJ98" s="100"/>
      <c r="IK98" s="229"/>
      <c r="IL98" s="108"/>
      <c r="IN98" s="98"/>
      <c r="IO98" s="105"/>
      <c r="IP98" s="100"/>
      <c r="IQ98" s="229"/>
      <c r="IR98" s="108"/>
      <c r="IT98" s="98"/>
      <c r="IU98" s="105"/>
      <c r="IV98" s="100"/>
      <c r="IW98" s="229"/>
      <c r="IX98" s="108"/>
      <c r="IZ98" s="98"/>
      <c r="JA98" s="105"/>
      <c r="JB98" s="100"/>
      <c r="JC98" s="229"/>
      <c r="JD98" s="108"/>
      <c r="JF98" s="98"/>
      <c r="JG98" s="105"/>
      <c r="JH98" s="100"/>
      <c r="JI98" s="229"/>
      <c r="JJ98" s="108"/>
      <c r="JL98" s="98"/>
      <c r="JM98" s="105"/>
      <c r="JN98" s="100"/>
      <c r="JO98" s="229"/>
      <c r="JP98" s="108"/>
      <c r="JR98" s="98"/>
      <c r="JS98" s="105"/>
      <c r="JT98" s="100"/>
      <c r="JU98" s="229"/>
      <c r="JV98" s="108"/>
      <c r="JX98" s="98"/>
      <c r="JY98" s="105"/>
      <c r="JZ98" s="100"/>
      <c r="KA98" s="229"/>
      <c r="KB98" s="108"/>
      <c r="KD98" s="98"/>
      <c r="KE98" s="105"/>
      <c r="KF98" s="100"/>
      <c r="KG98" s="229"/>
      <c r="KH98" s="108"/>
      <c r="KJ98" s="98"/>
      <c r="KK98" s="105"/>
      <c r="KL98" s="100"/>
      <c r="KM98" s="229"/>
      <c r="KN98" s="108"/>
      <c r="KP98" s="98"/>
      <c r="KQ98" s="105"/>
      <c r="KR98" s="100"/>
      <c r="KS98" s="229"/>
      <c r="KT98" s="108"/>
      <c r="KV98" s="98"/>
      <c r="KW98" s="105"/>
      <c r="KX98" s="100"/>
      <c r="KY98" s="229"/>
      <c r="KZ98" s="108"/>
      <c r="LB98" s="98"/>
      <c r="LC98" s="105"/>
      <c r="LD98" s="100"/>
      <c r="LE98" s="229"/>
      <c r="LF98" s="108"/>
      <c r="LH98" s="98"/>
      <c r="LI98" s="105"/>
      <c r="LJ98" s="100"/>
      <c r="LK98" s="229"/>
      <c r="LL98" s="108"/>
      <c r="LN98" s="98"/>
      <c r="LO98" s="105"/>
      <c r="LP98" s="100"/>
      <c r="LQ98" s="229"/>
      <c r="LR98" s="108"/>
      <c r="LT98" s="98"/>
      <c r="LU98" s="105"/>
      <c r="LV98" s="100"/>
      <c r="LW98" s="229"/>
      <c r="LX98" s="108"/>
      <c r="LZ98" s="98"/>
      <c r="MA98" s="105"/>
      <c r="MB98" s="100"/>
      <c r="MC98" s="229"/>
      <c r="MD98" s="108"/>
      <c r="MF98" s="98"/>
      <c r="MG98" s="105"/>
      <c r="MH98" s="100"/>
      <c r="MI98" s="229"/>
      <c r="MJ98" s="108"/>
      <c r="ML98" s="98"/>
      <c r="MM98" s="105"/>
      <c r="MN98" s="100"/>
      <c r="MO98" s="229"/>
      <c r="MP98" s="108"/>
      <c r="MR98" s="98"/>
      <c r="MS98" s="105"/>
      <c r="MT98" s="100"/>
      <c r="MU98" s="229"/>
      <c r="MV98" s="108"/>
      <c r="MX98" s="98"/>
      <c r="MY98" s="105"/>
      <c r="MZ98" s="100"/>
      <c r="NA98" s="229"/>
      <c r="NB98" s="108"/>
      <c r="ND98" s="98"/>
      <c r="NE98" s="105"/>
      <c r="NF98" s="100"/>
      <c r="NG98" s="229"/>
      <c r="NH98" s="108"/>
      <c r="NJ98" s="98"/>
      <c r="NK98" s="105"/>
      <c r="NL98" s="100"/>
      <c r="NM98" s="229"/>
      <c r="NN98" s="108"/>
      <c r="NP98" s="98"/>
      <c r="NQ98" s="105"/>
      <c r="NR98" s="100"/>
      <c r="NS98" s="229"/>
      <c r="NT98" s="108"/>
      <c r="NV98" s="98"/>
      <c r="NW98" s="105"/>
      <c r="NX98" s="100"/>
      <c r="NY98" s="229"/>
      <c r="NZ98" s="108"/>
      <c r="OB98" s="98"/>
      <c r="OC98" s="105"/>
      <c r="OD98" s="100"/>
      <c r="OE98" s="229"/>
      <c r="OF98" s="108"/>
      <c r="OH98" s="98"/>
      <c r="OI98" s="105"/>
      <c r="OJ98" s="100"/>
      <c r="OK98" s="229"/>
      <c r="OL98" s="108"/>
      <c r="ON98" s="98"/>
      <c r="OO98" s="105"/>
      <c r="OP98" s="100"/>
      <c r="OQ98" s="229"/>
      <c r="OR98" s="108"/>
      <c r="OT98" s="98" t="s">
        <v>33</v>
      </c>
      <c r="OU98" s="105">
        <v>504803591</v>
      </c>
      <c r="OV98" s="100">
        <v>4</v>
      </c>
      <c r="OW98" s="229"/>
      <c r="OX98" s="108">
        <f>OU98/OV4</f>
        <v>73586529.300291538</v>
      </c>
      <c r="OZ98" s="98" t="s">
        <v>33</v>
      </c>
      <c r="PA98" s="105">
        <v>502321486</v>
      </c>
      <c r="PB98" s="100">
        <v>4</v>
      </c>
      <c r="PC98" s="229">
        <v>-5.9</v>
      </c>
      <c r="PD98" s="108">
        <f>PA98/PB4</f>
        <v>73224706.413994163</v>
      </c>
      <c r="PF98" s="98" t="s">
        <v>33</v>
      </c>
      <c r="PG98" s="105">
        <v>501720773</v>
      </c>
      <c r="PH98" s="100">
        <v>4</v>
      </c>
      <c r="PI98" s="229">
        <v>-1.4</v>
      </c>
      <c r="PJ98" s="108">
        <f>PG98/PH4</f>
        <v>73137138.921282798</v>
      </c>
      <c r="PL98" s="98" t="s">
        <v>33</v>
      </c>
      <c r="PM98" s="105">
        <v>498594303</v>
      </c>
      <c r="PN98" s="100">
        <v>4</v>
      </c>
      <c r="PO98" s="229">
        <v>-7.72</v>
      </c>
      <c r="PP98" s="108">
        <f>PM98/PN4</f>
        <v>72681385.276967928</v>
      </c>
      <c r="PR98" s="98" t="s">
        <v>33</v>
      </c>
      <c r="PS98" s="105">
        <v>497982799</v>
      </c>
      <c r="PT98" s="100">
        <v>4</v>
      </c>
      <c r="PU98" s="229">
        <v>-1.47</v>
      </c>
      <c r="PV98" s="108">
        <f>PS98/PT4</f>
        <v>72592244.752186581</v>
      </c>
      <c r="PX98" s="98" t="s">
        <v>33</v>
      </c>
      <c r="PY98" s="105">
        <v>495530006</v>
      </c>
      <c r="PZ98" s="100">
        <v>4</v>
      </c>
      <c r="QA98" s="229">
        <v>-5.9</v>
      </c>
      <c r="QB98" s="108">
        <f>PY98/PZ4</f>
        <v>72234694.752186581</v>
      </c>
      <c r="QD98" s="98" t="s">
        <v>33</v>
      </c>
      <c r="QE98" s="105">
        <v>492267753</v>
      </c>
      <c r="QF98" s="100">
        <v>4</v>
      </c>
      <c r="QG98" s="229">
        <v>-7.9</v>
      </c>
      <c r="QH98" s="108">
        <f>QE98/QF4</f>
        <v>71759147.667638481</v>
      </c>
      <c r="QJ98" s="98" t="s">
        <v>33</v>
      </c>
      <c r="QK98" s="105">
        <v>491474181</v>
      </c>
      <c r="QL98" s="100">
        <v>4</v>
      </c>
      <c r="QM98" s="229">
        <v>-1.2</v>
      </c>
      <c r="QN98" s="108">
        <f>QK98/QL4</f>
        <v>71643466.618075803</v>
      </c>
      <c r="QP98" s="98" t="s">
        <v>33</v>
      </c>
      <c r="QQ98" s="105">
        <v>492558338</v>
      </c>
      <c r="QR98" s="100">
        <v>4</v>
      </c>
      <c r="QS98" s="229">
        <v>2.61</v>
      </c>
      <c r="QT98" s="108">
        <f>QQ98/QR4</f>
        <v>71801506.997084543</v>
      </c>
      <c r="QV98" s="98" t="s">
        <v>33</v>
      </c>
      <c r="QW98" s="105">
        <v>493793188</v>
      </c>
      <c r="QX98" s="100">
        <v>4</v>
      </c>
      <c r="QY98" s="229">
        <v>2.67</v>
      </c>
      <c r="QZ98" s="108">
        <f>QW98/QX4</f>
        <v>71981514.285714284</v>
      </c>
      <c r="RB98" s="98" t="s">
        <v>33</v>
      </c>
      <c r="RC98" s="105">
        <v>493636929</v>
      </c>
      <c r="RD98" s="100">
        <v>4</v>
      </c>
      <c r="RE98" s="229">
        <v>-0.81</v>
      </c>
      <c r="RF98" s="108">
        <f>RC98/RD4</f>
        <v>71958736.005830899</v>
      </c>
      <c r="RH98" s="98" t="s">
        <v>33</v>
      </c>
      <c r="RI98" s="105">
        <v>494731298</v>
      </c>
      <c r="RJ98" s="100">
        <v>4</v>
      </c>
      <c r="RK98" s="229">
        <v>2.66</v>
      </c>
      <c r="RL98" s="108">
        <f>RI98/RJ4</f>
        <v>72118265.014577255</v>
      </c>
      <c r="RN98" s="98" t="s">
        <v>33</v>
      </c>
      <c r="RO98" s="105">
        <v>496014377</v>
      </c>
      <c r="RP98" s="100">
        <v>5</v>
      </c>
      <c r="RQ98" s="229">
        <v>3.06</v>
      </c>
      <c r="RR98" s="108">
        <f>RO98/RP4</f>
        <v>72305302.769679293</v>
      </c>
      <c r="RT98" s="98" t="s">
        <v>33</v>
      </c>
      <c r="RU98" s="105">
        <v>496063681</v>
      </c>
      <c r="RV98" s="100">
        <v>5</v>
      </c>
      <c r="RW98" s="229">
        <v>0.12</v>
      </c>
      <c r="RX98" s="108">
        <f>RU98/RV4</f>
        <v>72312489.941690952</v>
      </c>
      <c r="RZ98" s="98" t="s">
        <v>33</v>
      </c>
      <c r="SA98" s="105">
        <v>496195914</v>
      </c>
      <c r="SB98" s="100">
        <v>5</v>
      </c>
      <c r="SC98" s="229">
        <v>0.26</v>
      </c>
      <c r="SD98" s="108">
        <f>SA98/SB4</f>
        <v>72331765.889212832</v>
      </c>
      <c r="SF98" s="98" t="s">
        <v>33</v>
      </c>
      <c r="SG98" s="105">
        <v>497267042</v>
      </c>
      <c r="SH98" s="100">
        <v>4</v>
      </c>
      <c r="SI98" s="229">
        <v>2.73</v>
      </c>
      <c r="SJ98" s="108">
        <f>SG98/SH4</f>
        <v>72487906.997084543</v>
      </c>
      <c r="SL98" s="98" t="s">
        <v>33</v>
      </c>
      <c r="SM98" s="105">
        <v>496771113</v>
      </c>
      <c r="SN98" s="100">
        <v>4</v>
      </c>
      <c r="SO98" s="229">
        <v>-1.2</v>
      </c>
      <c r="SP98" s="108">
        <f>SM98/SN4</f>
        <v>72415614.139941692</v>
      </c>
      <c r="SR98" s="98" t="s">
        <v>33</v>
      </c>
      <c r="SS98" s="105">
        <v>496904610</v>
      </c>
      <c r="ST98" s="100">
        <v>4</v>
      </c>
      <c r="SU98" s="229">
        <v>0.39</v>
      </c>
      <c r="SV98" s="108">
        <f>SS98/ST4</f>
        <v>72435074.344023317</v>
      </c>
      <c r="SX98" s="98" t="s">
        <v>33</v>
      </c>
      <c r="SY98" s="105">
        <v>497087167</v>
      </c>
      <c r="SZ98" s="100">
        <v>4</v>
      </c>
      <c r="TA98" s="229">
        <v>-0.23</v>
      </c>
      <c r="TB98" s="108">
        <f>SY98/SZ4</f>
        <v>72461686.15160349</v>
      </c>
      <c r="TD98" s="98" t="s">
        <v>33</v>
      </c>
      <c r="TE98" s="105">
        <v>497340403.12</v>
      </c>
      <c r="TF98" s="100">
        <v>4</v>
      </c>
      <c r="TG98" s="229">
        <v>1.8</v>
      </c>
      <c r="TH98" s="108">
        <f>TE98/TF4</f>
        <v>72498601.037900865</v>
      </c>
      <c r="TJ98" s="98" t="s">
        <v>33</v>
      </c>
      <c r="TK98" s="105">
        <v>496665858.16000003</v>
      </c>
      <c r="TL98" s="100">
        <v>4</v>
      </c>
      <c r="TM98" s="229">
        <v>-1.67</v>
      </c>
      <c r="TN98" s="108">
        <f>TK98/TL4</f>
        <v>72400270.868804663</v>
      </c>
      <c r="TP98" s="98" t="s">
        <v>33</v>
      </c>
      <c r="TQ98" s="105">
        <v>496785017.23000002</v>
      </c>
      <c r="TR98" s="100">
        <v>4</v>
      </c>
      <c r="TS98" s="229">
        <v>-0.17</v>
      </c>
      <c r="TT98" s="108">
        <f>TQ98/TR4</f>
        <v>72417640.995626822</v>
      </c>
      <c r="TV98" s="98" t="s">
        <v>33</v>
      </c>
      <c r="TW98" s="105">
        <v>497288571.27999997</v>
      </c>
      <c r="TX98" s="100">
        <v>4</v>
      </c>
      <c r="TY98" s="229">
        <v>0.91</v>
      </c>
      <c r="TZ98" s="108">
        <f>TW98/TX4</f>
        <v>72491045.376093283</v>
      </c>
      <c r="UB98" s="98" t="s">
        <v>33</v>
      </c>
      <c r="UC98" s="105">
        <v>496918542.31</v>
      </c>
      <c r="UD98" s="100">
        <v>4</v>
      </c>
      <c r="UE98" s="229">
        <v>-0.89</v>
      </c>
      <c r="UF98" s="108">
        <f>UC98/UD4</f>
        <v>72437105.293002918</v>
      </c>
    </row>
    <row r="99" spans="1:553" x14ac:dyDescent="0.25">
      <c r="A99" s="128" t="s">
        <v>254</v>
      </c>
      <c r="B99" s="77" t="s">
        <v>177</v>
      </c>
      <c r="C99" s="258" t="s">
        <v>341</v>
      </c>
      <c r="D99" s="289"/>
      <c r="E99" s="94"/>
      <c r="F99" s="94"/>
      <c r="G99" s="91"/>
      <c r="H99" s="319"/>
      <c r="I99" s="125"/>
      <c r="J99" s="94"/>
      <c r="K99" s="94"/>
      <c r="M99" s="218"/>
      <c r="N99" s="89"/>
      <c r="O99" s="320"/>
      <c r="P99" s="94"/>
      <c r="Q99" s="320"/>
      <c r="R99" s="321"/>
      <c r="S99" s="89"/>
      <c r="T99" s="88"/>
      <c r="U99" s="94"/>
      <c r="V99" s="97"/>
      <c r="W99" s="321"/>
      <c r="X99" s="289"/>
      <c r="Y99" s="88"/>
      <c r="Z99" s="94"/>
      <c r="AA99" s="93"/>
      <c r="AB99" s="321"/>
      <c r="AC99" s="89"/>
      <c r="AD99" s="88"/>
      <c r="AE99" s="88"/>
      <c r="AF99" s="93"/>
      <c r="AG99" s="321"/>
      <c r="AH99" s="133"/>
      <c r="AI99" s="88"/>
      <c r="AJ99" s="94"/>
      <c r="AK99" s="220"/>
      <c r="AL99" s="321"/>
      <c r="AM99" s="89"/>
      <c r="AN99" s="88"/>
      <c r="AO99" s="94"/>
      <c r="AP99" s="264"/>
      <c r="AQ99" s="93"/>
      <c r="AR99" s="88"/>
      <c r="AS99" s="89"/>
      <c r="AT99" s="88"/>
      <c r="AU99" s="94"/>
      <c r="AV99" s="221"/>
      <c r="AW99" s="97"/>
      <c r="AX99" s="89"/>
      <c r="AY99" s="88"/>
      <c r="AZ99" s="94"/>
      <c r="BA99" s="94"/>
      <c r="BB99" s="220"/>
      <c r="BC99" s="326"/>
      <c r="BD99" s="88"/>
      <c r="BE99" s="327"/>
      <c r="BF99" s="113"/>
      <c r="BG99" s="97"/>
      <c r="BH99" s="98"/>
      <c r="BI99" s="99"/>
      <c r="BJ99" s="100"/>
      <c r="BK99" s="100"/>
      <c r="BL99" s="223"/>
      <c r="BM99" s="224"/>
      <c r="BN99" s="99"/>
      <c r="BO99" s="100"/>
      <c r="BP99" s="106"/>
      <c r="BQ99" s="104"/>
      <c r="BR99" s="98"/>
      <c r="BS99" s="99"/>
      <c r="BT99" s="100"/>
      <c r="BU99" s="106"/>
      <c r="BV99" s="104"/>
      <c r="BW99" s="98"/>
      <c r="BX99" s="99"/>
      <c r="BY99" s="100"/>
      <c r="BZ99" s="100"/>
      <c r="CA99" s="104"/>
      <c r="CB99" s="98"/>
      <c r="CC99" s="99"/>
      <c r="CD99" s="100"/>
      <c r="CE99" s="100"/>
      <c r="CF99" s="104"/>
      <c r="CG99" s="98"/>
      <c r="CH99" s="99"/>
      <c r="CI99" s="99"/>
      <c r="CJ99" s="106"/>
      <c r="CK99" s="105"/>
      <c r="CL99" s="98"/>
      <c r="CM99" s="105"/>
      <c r="CN99" s="105"/>
      <c r="CO99" s="106"/>
      <c r="CP99" s="104"/>
      <c r="CQ99" s="98"/>
      <c r="CR99" s="99"/>
      <c r="CS99" s="100"/>
      <c r="CT99" s="100"/>
      <c r="CU99" s="104"/>
      <c r="CW99" s="107"/>
      <c r="CZ99" s="104"/>
      <c r="DA99" s="105"/>
      <c r="DC99" s="107"/>
      <c r="DF99" s="104"/>
      <c r="DH99" s="107"/>
      <c r="DK99" s="104"/>
      <c r="DM99" s="107"/>
      <c r="DO99" s="228"/>
      <c r="DP99" s="104"/>
      <c r="DR99" s="107"/>
      <c r="DT99" s="228"/>
      <c r="DU99" s="104"/>
      <c r="DW99" s="107"/>
      <c r="DY99" s="228"/>
      <c r="DZ99" s="104"/>
      <c r="EB99" s="107"/>
      <c r="ED99" s="228"/>
      <c r="EE99" s="104"/>
      <c r="EG99" s="107"/>
      <c r="EI99" s="228"/>
      <c r="EJ99" s="104"/>
      <c r="EL99" s="107"/>
      <c r="EN99" s="228"/>
      <c r="EO99" s="104"/>
      <c r="EQ99" s="107"/>
      <c r="ES99" s="228"/>
      <c r="ET99" s="104"/>
      <c r="EV99" s="98"/>
      <c r="EW99" s="105"/>
      <c r="EX99" s="100"/>
      <c r="EY99" s="229"/>
      <c r="EZ99" s="104"/>
      <c r="FB99" s="98"/>
      <c r="FC99" s="105"/>
      <c r="FD99" s="100"/>
      <c r="FE99" s="229"/>
      <c r="FF99" s="104"/>
      <c r="FH99" s="98"/>
      <c r="FI99" s="105"/>
      <c r="FJ99" s="100"/>
      <c r="FK99" s="229"/>
      <c r="FL99" s="104"/>
      <c r="FN99" s="98"/>
      <c r="FO99" s="105"/>
      <c r="FP99" s="100"/>
      <c r="FQ99" s="229"/>
      <c r="FR99" s="104"/>
      <c r="FT99" s="98"/>
      <c r="FU99" s="105"/>
      <c r="FV99" s="100"/>
      <c r="FW99" s="229"/>
      <c r="FX99" s="104"/>
      <c r="FZ99" s="98"/>
      <c r="GA99" s="105"/>
      <c r="GB99" s="100"/>
      <c r="GC99" s="229"/>
      <c r="GD99" s="104"/>
      <c r="GF99" s="98"/>
      <c r="GG99" s="105"/>
      <c r="GH99" s="100"/>
      <c r="GI99" s="229"/>
      <c r="GJ99" s="104"/>
      <c r="GL99" s="98"/>
      <c r="GM99" s="105"/>
      <c r="GN99" s="100"/>
      <c r="GO99" s="229"/>
      <c r="GP99" s="104"/>
      <c r="GR99" s="98"/>
      <c r="GS99" s="105"/>
      <c r="GT99" s="100"/>
      <c r="GU99" s="229"/>
      <c r="GV99" s="104"/>
      <c r="GX99" s="98"/>
      <c r="GY99" s="105"/>
      <c r="GZ99" s="100"/>
      <c r="HA99" s="229"/>
      <c r="HB99" s="108"/>
      <c r="HD99" s="98"/>
      <c r="HE99" s="105"/>
      <c r="HF99" s="100"/>
      <c r="HG99" s="229"/>
      <c r="HH99" s="108"/>
      <c r="HJ99" s="98"/>
      <c r="HK99" s="105"/>
      <c r="HL99" s="100"/>
      <c r="HM99" s="229"/>
      <c r="HN99" s="108"/>
      <c r="HP99" s="98"/>
      <c r="HQ99" s="105"/>
      <c r="HR99" s="100"/>
      <c r="HS99" s="229"/>
      <c r="HT99" s="108"/>
      <c r="HV99" s="98"/>
      <c r="HW99" s="105"/>
      <c r="HX99" s="100"/>
      <c r="HY99" s="229"/>
      <c r="HZ99" s="108"/>
      <c r="IB99" s="98"/>
      <c r="IC99" s="105"/>
      <c r="ID99" s="100"/>
      <c r="IE99" s="229"/>
      <c r="IF99" s="108"/>
      <c r="IH99" s="98"/>
      <c r="II99" s="105"/>
      <c r="IJ99" s="100"/>
      <c r="IK99" s="229"/>
      <c r="IL99" s="108"/>
      <c r="IN99" s="98"/>
      <c r="IO99" s="105"/>
      <c r="IP99" s="100"/>
      <c r="IQ99" s="229"/>
      <c r="IR99" s="108"/>
      <c r="IT99" s="98"/>
      <c r="IU99" s="105"/>
      <c r="IV99" s="100"/>
      <c r="IW99" s="229"/>
      <c r="IX99" s="108"/>
      <c r="IZ99" s="98"/>
      <c r="JA99" s="105"/>
      <c r="JB99" s="100"/>
      <c r="JC99" s="229"/>
      <c r="JD99" s="108"/>
      <c r="JF99" s="98"/>
      <c r="JG99" s="105"/>
      <c r="JH99" s="100"/>
      <c r="JI99" s="229"/>
      <c r="JJ99" s="108"/>
      <c r="JL99" s="98"/>
      <c r="JM99" s="105"/>
      <c r="JN99" s="100"/>
      <c r="JO99" s="229"/>
      <c r="JP99" s="108"/>
      <c r="JR99" s="98"/>
      <c r="JS99" s="105"/>
      <c r="JT99" s="100"/>
      <c r="JU99" s="229"/>
      <c r="JV99" s="108"/>
      <c r="JX99" s="98"/>
      <c r="JY99" s="105"/>
      <c r="JZ99" s="100"/>
      <c r="KA99" s="229"/>
      <c r="KB99" s="108"/>
      <c r="KD99" s="98"/>
      <c r="KE99" s="105"/>
      <c r="KF99" s="100"/>
      <c r="KG99" s="229"/>
      <c r="KH99" s="108"/>
      <c r="KJ99" s="98"/>
      <c r="KK99" s="105"/>
      <c r="KL99" s="100"/>
      <c r="KM99" s="229"/>
      <c r="KN99" s="108"/>
      <c r="KP99" s="98"/>
      <c r="KQ99" s="105"/>
      <c r="KR99" s="100"/>
      <c r="KS99" s="229"/>
      <c r="KT99" s="108"/>
      <c r="KV99" s="98"/>
      <c r="KW99" s="105"/>
      <c r="KX99" s="100"/>
      <c r="KY99" s="229"/>
      <c r="KZ99" s="108"/>
      <c r="LB99" s="98"/>
      <c r="LC99" s="105"/>
      <c r="LD99" s="100"/>
      <c r="LE99" s="229"/>
      <c r="LF99" s="108"/>
      <c r="LH99" s="98"/>
      <c r="LI99" s="105"/>
      <c r="LJ99" s="100"/>
      <c r="LK99" s="229"/>
      <c r="LL99" s="108"/>
      <c r="LN99" s="98"/>
      <c r="LO99" s="105"/>
      <c r="LP99" s="100"/>
      <c r="LQ99" s="229"/>
      <c r="LR99" s="108"/>
      <c r="LT99" s="98"/>
      <c r="LU99" s="105"/>
      <c r="LV99" s="100"/>
      <c r="LW99" s="229"/>
      <c r="LX99" s="108"/>
      <c r="LZ99" s="98"/>
      <c r="MA99" s="105"/>
      <c r="MB99" s="100"/>
      <c r="MC99" s="229"/>
      <c r="MD99" s="108"/>
      <c r="MF99" s="98"/>
      <c r="MG99" s="105"/>
      <c r="MH99" s="100"/>
      <c r="MI99" s="229"/>
      <c r="MJ99" s="108"/>
      <c r="ML99" s="98"/>
      <c r="MM99" s="105"/>
      <c r="MN99" s="100"/>
      <c r="MO99" s="229"/>
      <c r="MP99" s="108"/>
      <c r="MR99" s="98"/>
      <c r="MS99" s="105"/>
      <c r="MT99" s="100"/>
      <c r="MU99" s="229"/>
      <c r="MV99" s="108"/>
      <c r="MX99" s="98"/>
      <c r="MY99" s="105"/>
      <c r="MZ99" s="100"/>
      <c r="NA99" s="229"/>
      <c r="NB99" s="108"/>
      <c r="ND99" s="98"/>
      <c r="NE99" s="105"/>
      <c r="NF99" s="100"/>
      <c r="NG99" s="229"/>
      <c r="NH99" s="108"/>
      <c r="NJ99" s="98"/>
      <c r="NK99" s="105"/>
      <c r="NL99" s="100"/>
      <c r="NM99" s="229"/>
      <c r="NN99" s="108"/>
      <c r="NP99" s="98"/>
      <c r="NQ99" s="105"/>
      <c r="NR99" s="100"/>
      <c r="NS99" s="229"/>
      <c r="NT99" s="108"/>
      <c r="NV99" s="98"/>
      <c r="NW99" s="105"/>
      <c r="NX99" s="100"/>
      <c r="NY99" s="229"/>
      <c r="NZ99" s="108"/>
      <c r="OB99" s="98"/>
      <c r="OC99" s="105"/>
      <c r="OD99" s="100"/>
      <c r="OE99" s="229"/>
      <c r="OF99" s="108"/>
      <c r="OH99" s="98"/>
      <c r="OI99" s="105"/>
      <c r="OJ99" s="100"/>
      <c r="OK99" s="229"/>
      <c r="OL99" s="108"/>
      <c r="ON99" s="98"/>
      <c r="OO99" s="105"/>
      <c r="OP99" s="100"/>
      <c r="OQ99" s="229"/>
      <c r="OR99" s="108"/>
      <c r="OT99" s="98"/>
      <c r="OU99" s="105"/>
      <c r="OV99" s="100"/>
      <c r="OW99" s="229"/>
      <c r="OX99" s="108"/>
      <c r="OZ99" s="98"/>
      <c r="PA99" s="105"/>
      <c r="PB99" s="100"/>
      <c r="PC99" s="229"/>
      <c r="PD99" s="108"/>
      <c r="PF99" s="98"/>
      <c r="PG99" s="105"/>
      <c r="PH99" s="100"/>
      <c r="PI99" s="229"/>
      <c r="PJ99" s="108"/>
      <c r="PL99" s="98"/>
      <c r="PM99" s="105"/>
      <c r="PN99" s="100"/>
      <c r="PO99" s="229"/>
      <c r="PP99" s="108"/>
      <c r="PR99" s="98"/>
      <c r="PS99" s="105"/>
      <c r="PT99" s="100"/>
      <c r="PU99" s="229"/>
      <c r="PV99" s="108"/>
      <c r="PX99" s="98" t="s">
        <v>34</v>
      </c>
      <c r="PY99" s="105">
        <v>551073078</v>
      </c>
      <c r="PZ99" s="100">
        <v>3</v>
      </c>
      <c r="QA99" s="229"/>
      <c r="QB99" s="108">
        <f>PY99/PZ4</f>
        <v>80331352.478134111</v>
      </c>
      <c r="QD99" s="98" t="s">
        <v>34</v>
      </c>
      <c r="QE99" s="105">
        <v>551054026</v>
      </c>
      <c r="QF99" s="100">
        <v>3</v>
      </c>
      <c r="QG99" s="229">
        <v>-0.04</v>
      </c>
      <c r="QH99" s="108">
        <f>QE99/QF4</f>
        <v>80328575.218658894</v>
      </c>
      <c r="QJ99" s="98" t="s">
        <v>34</v>
      </c>
      <c r="QK99" s="105">
        <v>551241506</v>
      </c>
      <c r="QL99" s="100">
        <v>3</v>
      </c>
      <c r="QM99" s="229">
        <v>0.41</v>
      </c>
      <c r="QN99" s="108">
        <f>QK99/QL4</f>
        <v>80355904.664723024</v>
      </c>
      <c r="QP99" s="98" t="s">
        <v>34</v>
      </c>
      <c r="QQ99" s="105">
        <v>551755098</v>
      </c>
      <c r="QR99" s="100">
        <v>3</v>
      </c>
      <c r="QS99" s="229">
        <v>1.1100000000000001</v>
      </c>
      <c r="QT99" s="108">
        <f>QQ99/QR4</f>
        <v>80430772.303206995</v>
      </c>
      <c r="QV99" s="98" t="s">
        <v>34</v>
      </c>
      <c r="QW99" s="105">
        <v>551877972</v>
      </c>
      <c r="QX99" s="100">
        <v>3</v>
      </c>
      <c r="QY99" s="229">
        <v>0.71</v>
      </c>
      <c r="QZ99" s="108">
        <f>QW99/QX4</f>
        <v>80448683.965014577</v>
      </c>
      <c r="RB99" s="98" t="s">
        <v>34</v>
      </c>
      <c r="RC99" s="105">
        <v>552037616</v>
      </c>
      <c r="RD99" s="100">
        <v>3</v>
      </c>
      <c r="RE99" s="229">
        <v>0.34</v>
      </c>
      <c r="RF99" s="108">
        <f>RC99/RD4</f>
        <v>80471955.685131192</v>
      </c>
      <c r="RH99" s="98" t="s">
        <v>34</v>
      </c>
      <c r="RI99" s="105">
        <v>549528573</v>
      </c>
      <c r="RJ99" s="100">
        <v>3</v>
      </c>
      <c r="RK99" s="229">
        <v>-5.45</v>
      </c>
      <c r="RL99" s="108">
        <f>RI99/RJ4</f>
        <v>80106205.976676375</v>
      </c>
      <c r="RN99" s="98" t="s">
        <v>34</v>
      </c>
      <c r="RO99" s="105">
        <v>550255348</v>
      </c>
      <c r="RP99" s="100">
        <v>3</v>
      </c>
      <c r="RQ99" s="229">
        <v>1.58</v>
      </c>
      <c r="RR99" s="108">
        <f>RO99/RP4</f>
        <v>80212149.854227409</v>
      </c>
      <c r="RT99" s="98" t="s">
        <v>34</v>
      </c>
      <c r="RU99" s="105">
        <v>550185745</v>
      </c>
      <c r="RV99" s="100">
        <v>3</v>
      </c>
      <c r="RW99" s="229">
        <v>-0.15</v>
      </c>
      <c r="RX99" s="108">
        <f>RU99/RV4</f>
        <v>80202003.64431487</v>
      </c>
      <c r="RZ99" s="98" t="s">
        <v>34</v>
      </c>
      <c r="SA99" s="105">
        <v>550525397</v>
      </c>
      <c r="SB99" s="100">
        <v>3</v>
      </c>
      <c r="SC99" s="229">
        <v>0.69</v>
      </c>
      <c r="SD99" s="108">
        <f>SA99/SB4</f>
        <v>80251515.597667634</v>
      </c>
      <c r="SF99" s="98" t="s">
        <v>34</v>
      </c>
      <c r="SG99" s="105">
        <v>550500769</v>
      </c>
      <c r="SH99" s="100">
        <v>3</v>
      </c>
      <c r="SI99" s="229">
        <v>-0.33</v>
      </c>
      <c r="SJ99" s="108">
        <f>SG99/SH4</f>
        <v>80247925.510204077</v>
      </c>
      <c r="SL99" s="98" t="s">
        <v>34</v>
      </c>
      <c r="SM99" s="105">
        <v>550776960</v>
      </c>
      <c r="SN99" s="100">
        <v>3</v>
      </c>
      <c r="SO99" s="229">
        <v>0.6</v>
      </c>
      <c r="SP99" s="108">
        <f>SM99/SN4</f>
        <v>80288186.588921279</v>
      </c>
      <c r="SR99" s="98" t="s">
        <v>34</v>
      </c>
      <c r="SS99" s="105">
        <v>549658166</v>
      </c>
      <c r="ST99" s="100">
        <v>3</v>
      </c>
      <c r="SU99" s="229">
        <v>-2.0099999999999998</v>
      </c>
      <c r="SV99" s="108">
        <f>SS99/ST4</f>
        <v>80125097.084548101</v>
      </c>
      <c r="SX99" s="98" t="s">
        <v>34</v>
      </c>
      <c r="SY99" s="105">
        <v>549583380</v>
      </c>
      <c r="SZ99" s="100">
        <v>3</v>
      </c>
      <c r="TA99" s="229">
        <v>-0.13</v>
      </c>
      <c r="TB99" s="108">
        <f>SY99/SZ4</f>
        <v>80114195.335276961</v>
      </c>
      <c r="TD99" s="98" t="s">
        <v>377</v>
      </c>
      <c r="TE99" s="105">
        <v>549232304.96000004</v>
      </c>
      <c r="TF99" s="100">
        <v>3</v>
      </c>
      <c r="TG99" s="229">
        <v>-0.02</v>
      </c>
      <c r="TH99" s="108">
        <f>TE99/TF4</f>
        <v>80063018.215743437</v>
      </c>
      <c r="TJ99" s="98" t="s">
        <v>377</v>
      </c>
      <c r="TK99" s="105">
        <v>547326776.51999998</v>
      </c>
      <c r="TL99" s="100">
        <v>3</v>
      </c>
      <c r="TM99" s="229">
        <v>-4.22</v>
      </c>
      <c r="TN99" s="108">
        <f>TK99/TL4</f>
        <v>79785244.390670553</v>
      </c>
      <c r="TP99" s="98" t="s">
        <v>377</v>
      </c>
      <c r="TQ99" s="105">
        <v>545756178.74000001</v>
      </c>
      <c r="TR99" s="100">
        <v>3</v>
      </c>
      <c r="TS99" s="229">
        <v>-4.4800000000000004</v>
      </c>
      <c r="TT99" s="108">
        <f>TQ99/TR4</f>
        <v>79556294.276967928</v>
      </c>
      <c r="TV99" s="98" t="s">
        <v>377</v>
      </c>
      <c r="TW99" s="105">
        <v>546700974.16999996</v>
      </c>
      <c r="TX99" s="100">
        <v>3</v>
      </c>
      <c r="TY99" s="229">
        <v>1.81</v>
      </c>
      <c r="TZ99" s="108">
        <f>TW99/TX4</f>
        <v>79694019.558309034</v>
      </c>
      <c r="UB99" s="98" t="s">
        <v>35</v>
      </c>
      <c r="UC99" s="105">
        <v>546233338.83000004</v>
      </c>
      <c r="UD99" s="100">
        <v>3</v>
      </c>
      <c r="UE99" s="229">
        <v>-1.03</v>
      </c>
      <c r="UF99" s="108">
        <f>UC99/UD4</f>
        <v>79625851.141399413</v>
      </c>
    </row>
    <row r="100" spans="1:553" x14ac:dyDescent="0.25">
      <c r="A100" s="128" t="s">
        <v>254</v>
      </c>
      <c r="B100" s="77" t="s">
        <v>4</v>
      </c>
      <c r="C100" s="258" t="s">
        <v>345</v>
      </c>
      <c r="D100" s="289"/>
      <c r="E100" s="94"/>
      <c r="F100" s="94"/>
      <c r="G100" s="91"/>
      <c r="H100" s="319"/>
      <c r="I100" s="125"/>
      <c r="J100" s="94"/>
      <c r="K100" s="94"/>
      <c r="M100" s="218"/>
      <c r="N100" s="89"/>
      <c r="O100" s="320"/>
      <c r="P100" s="94"/>
      <c r="Q100" s="320"/>
      <c r="R100" s="321"/>
      <c r="S100" s="89"/>
      <c r="T100" s="88"/>
      <c r="U100" s="94"/>
      <c r="V100" s="97"/>
      <c r="W100" s="321"/>
      <c r="X100" s="289"/>
      <c r="Y100" s="88"/>
      <c r="Z100" s="94"/>
      <c r="AA100" s="93"/>
      <c r="AB100" s="321"/>
      <c r="AC100" s="89"/>
      <c r="AD100" s="88"/>
      <c r="AE100" s="88"/>
      <c r="AF100" s="93"/>
      <c r="AG100" s="321"/>
      <c r="AH100" s="133"/>
      <c r="AI100" s="88"/>
      <c r="AJ100" s="94"/>
      <c r="AK100" s="220"/>
      <c r="AL100" s="321"/>
      <c r="AM100" s="89"/>
      <c r="AN100" s="88"/>
      <c r="AO100" s="94"/>
      <c r="AP100" s="264"/>
      <c r="AQ100" s="93"/>
      <c r="AR100" s="88"/>
      <c r="AS100" s="89"/>
      <c r="AT100" s="88"/>
      <c r="AU100" s="94"/>
      <c r="AV100" s="221"/>
      <c r="AW100" s="97"/>
      <c r="AX100" s="89"/>
      <c r="AY100" s="88"/>
      <c r="AZ100" s="94"/>
      <c r="BA100" s="94"/>
      <c r="BB100" s="220"/>
      <c r="BC100" s="326"/>
      <c r="BD100" s="88"/>
      <c r="BE100" s="327"/>
      <c r="BF100" s="113"/>
      <c r="BG100" s="97"/>
      <c r="BH100" s="98"/>
      <c r="BI100" s="99"/>
      <c r="BJ100" s="100"/>
      <c r="BK100" s="100"/>
      <c r="BL100" s="223"/>
      <c r="BM100" s="224"/>
      <c r="BN100" s="99"/>
      <c r="BO100" s="100"/>
      <c r="BP100" s="106"/>
      <c r="BQ100" s="104"/>
      <c r="BR100" s="98"/>
      <c r="BS100" s="99"/>
      <c r="BT100" s="100"/>
      <c r="BU100" s="106"/>
      <c r="BV100" s="104"/>
      <c r="BW100" s="98"/>
      <c r="BX100" s="99"/>
      <c r="BY100" s="100"/>
      <c r="BZ100" s="100"/>
      <c r="CA100" s="104"/>
      <c r="CB100" s="98"/>
      <c r="CC100" s="99"/>
      <c r="CD100" s="100"/>
      <c r="CE100" s="100"/>
      <c r="CF100" s="104"/>
      <c r="CG100" s="98"/>
      <c r="CH100" s="99"/>
      <c r="CI100" s="99"/>
      <c r="CJ100" s="106"/>
      <c r="CK100" s="105"/>
      <c r="CL100" s="98"/>
      <c r="CM100" s="105"/>
      <c r="CN100" s="105"/>
      <c r="CO100" s="106"/>
      <c r="CP100" s="104"/>
      <c r="CQ100" s="98"/>
      <c r="CR100" s="99"/>
      <c r="CS100" s="100"/>
      <c r="CT100" s="100"/>
      <c r="CU100" s="104"/>
      <c r="CW100" s="107"/>
      <c r="CZ100" s="104"/>
      <c r="DA100" s="105"/>
      <c r="DC100" s="107"/>
      <c r="DF100" s="104"/>
      <c r="DH100" s="107"/>
      <c r="DK100" s="104"/>
      <c r="DM100" s="107"/>
      <c r="DO100" s="228"/>
      <c r="DP100" s="104"/>
      <c r="DR100" s="107"/>
      <c r="DT100" s="228"/>
      <c r="DU100" s="104"/>
      <c r="DW100" s="107"/>
      <c r="DY100" s="228"/>
      <c r="DZ100" s="104"/>
      <c r="EB100" s="107"/>
      <c r="ED100" s="228"/>
      <c r="EE100" s="104"/>
      <c r="EG100" s="107"/>
      <c r="EI100" s="228"/>
      <c r="EJ100" s="104"/>
      <c r="EL100" s="107"/>
      <c r="EN100" s="228"/>
      <c r="EO100" s="104"/>
      <c r="EQ100" s="107"/>
      <c r="ES100" s="228"/>
      <c r="ET100" s="104"/>
      <c r="EV100" s="98"/>
      <c r="EW100" s="105"/>
      <c r="EX100" s="100"/>
      <c r="EY100" s="229"/>
      <c r="EZ100" s="104"/>
      <c r="FB100" s="98"/>
      <c r="FC100" s="105"/>
      <c r="FD100" s="100"/>
      <c r="FE100" s="229"/>
      <c r="FF100" s="104"/>
      <c r="FH100" s="98"/>
      <c r="FI100" s="105"/>
      <c r="FJ100" s="100"/>
      <c r="FK100" s="229"/>
      <c r="FL100" s="104"/>
      <c r="FN100" s="98"/>
      <c r="FO100" s="105"/>
      <c r="FP100" s="100"/>
      <c r="FQ100" s="229"/>
      <c r="FR100" s="104"/>
      <c r="FT100" s="98"/>
      <c r="FU100" s="105"/>
      <c r="FV100" s="100"/>
      <c r="FW100" s="229"/>
      <c r="FX100" s="104"/>
      <c r="FZ100" s="98"/>
      <c r="GA100" s="105"/>
      <c r="GB100" s="100"/>
      <c r="GC100" s="229"/>
      <c r="GD100" s="104"/>
      <c r="GF100" s="98"/>
      <c r="GG100" s="105"/>
      <c r="GH100" s="100"/>
      <c r="GI100" s="229"/>
      <c r="GJ100" s="104"/>
      <c r="GL100" s="98"/>
      <c r="GM100" s="105"/>
      <c r="GN100" s="100"/>
      <c r="GO100" s="229"/>
      <c r="GP100" s="104"/>
      <c r="GR100" s="98"/>
      <c r="GS100" s="105"/>
      <c r="GT100" s="100"/>
      <c r="GU100" s="229"/>
      <c r="GV100" s="104"/>
      <c r="GX100" s="98"/>
      <c r="GY100" s="105"/>
      <c r="GZ100" s="100"/>
      <c r="HA100" s="229"/>
      <c r="HB100" s="108"/>
      <c r="HD100" s="98"/>
      <c r="HE100" s="105"/>
      <c r="HF100" s="100"/>
      <c r="HG100" s="229"/>
      <c r="HH100" s="108"/>
      <c r="HJ100" s="98"/>
      <c r="HK100" s="105"/>
      <c r="HL100" s="100"/>
      <c r="HM100" s="229"/>
      <c r="HN100" s="108"/>
      <c r="HP100" s="98"/>
      <c r="HQ100" s="105"/>
      <c r="HR100" s="100"/>
      <c r="HS100" s="229"/>
      <c r="HT100" s="108"/>
      <c r="HV100" s="98"/>
      <c r="HW100" s="105"/>
      <c r="HX100" s="100"/>
      <c r="HY100" s="229"/>
      <c r="HZ100" s="108"/>
      <c r="IB100" s="98"/>
      <c r="IC100" s="105"/>
      <c r="ID100" s="100"/>
      <c r="IE100" s="229"/>
      <c r="IF100" s="108"/>
      <c r="IH100" s="98"/>
      <c r="II100" s="105"/>
      <c r="IJ100" s="100"/>
      <c r="IK100" s="229"/>
      <c r="IL100" s="108"/>
      <c r="IN100" s="98"/>
      <c r="IO100" s="105"/>
      <c r="IP100" s="100"/>
      <c r="IQ100" s="229"/>
      <c r="IR100" s="108"/>
      <c r="IT100" s="98"/>
      <c r="IU100" s="105"/>
      <c r="IV100" s="100"/>
      <c r="IW100" s="229"/>
      <c r="IX100" s="108"/>
      <c r="IZ100" s="98"/>
      <c r="JA100" s="105"/>
      <c r="JB100" s="100"/>
      <c r="JC100" s="229"/>
      <c r="JD100" s="108"/>
      <c r="JF100" s="98"/>
      <c r="JG100" s="105"/>
      <c r="JH100" s="100"/>
      <c r="JI100" s="229"/>
      <c r="JJ100" s="108"/>
      <c r="JL100" s="98"/>
      <c r="JM100" s="105"/>
      <c r="JN100" s="100"/>
      <c r="JO100" s="229"/>
      <c r="JP100" s="108"/>
      <c r="JR100" s="98"/>
      <c r="JS100" s="105"/>
      <c r="JT100" s="100"/>
      <c r="JU100" s="229"/>
      <c r="JV100" s="108"/>
      <c r="JX100" s="98"/>
      <c r="JY100" s="105"/>
      <c r="JZ100" s="100"/>
      <c r="KA100" s="229"/>
      <c r="KB100" s="108"/>
      <c r="KD100" s="98"/>
      <c r="KE100" s="105"/>
      <c r="KF100" s="100"/>
      <c r="KG100" s="229"/>
      <c r="KH100" s="108"/>
      <c r="KJ100" s="98"/>
      <c r="KK100" s="105"/>
      <c r="KL100" s="100"/>
      <c r="KM100" s="229"/>
      <c r="KN100" s="108"/>
      <c r="KP100" s="98"/>
      <c r="KQ100" s="105"/>
      <c r="KR100" s="100"/>
      <c r="KS100" s="229"/>
      <c r="KT100" s="108"/>
      <c r="KV100" s="98"/>
      <c r="KW100" s="105"/>
      <c r="KX100" s="100"/>
      <c r="KY100" s="229"/>
      <c r="KZ100" s="108"/>
      <c r="LB100" s="98"/>
      <c r="LC100" s="105"/>
      <c r="LD100" s="100"/>
      <c r="LE100" s="229"/>
      <c r="LF100" s="108"/>
      <c r="LH100" s="98"/>
      <c r="LI100" s="105"/>
      <c r="LJ100" s="100"/>
      <c r="LK100" s="229"/>
      <c r="LL100" s="108"/>
      <c r="LN100" s="98"/>
      <c r="LO100" s="105"/>
      <c r="LP100" s="100"/>
      <c r="LQ100" s="229"/>
      <c r="LR100" s="108"/>
      <c r="LT100" s="98"/>
      <c r="LU100" s="105"/>
      <c r="LV100" s="100"/>
      <c r="LW100" s="229"/>
      <c r="LX100" s="108"/>
      <c r="LZ100" s="98"/>
      <c r="MA100" s="105"/>
      <c r="MB100" s="100"/>
      <c r="MC100" s="229"/>
      <c r="MD100" s="108"/>
      <c r="MF100" s="98"/>
      <c r="MG100" s="105"/>
      <c r="MH100" s="100"/>
      <c r="MI100" s="229"/>
      <c r="MJ100" s="108"/>
      <c r="ML100" s="98"/>
      <c r="MM100" s="105"/>
      <c r="MN100" s="100"/>
      <c r="MO100" s="229"/>
      <c r="MP100" s="108"/>
      <c r="MR100" s="98"/>
      <c r="MS100" s="105"/>
      <c r="MT100" s="100"/>
      <c r="MU100" s="229"/>
      <c r="MV100" s="108"/>
      <c r="MX100" s="98"/>
      <c r="MY100" s="105"/>
      <c r="MZ100" s="100"/>
      <c r="NA100" s="229"/>
      <c r="NB100" s="108"/>
      <c r="ND100" s="98"/>
      <c r="NE100" s="105"/>
      <c r="NF100" s="100"/>
      <c r="NG100" s="229"/>
      <c r="NH100" s="108"/>
      <c r="NJ100" s="98"/>
      <c r="NK100" s="105"/>
      <c r="NL100" s="100"/>
      <c r="NM100" s="229"/>
      <c r="NN100" s="108"/>
      <c r="NP100" s="98"/>
      <c r="NQ100" s="105"/>
      <c r="NR100" s="100"/>
      <c r="NS100" s="229"/>
      <c r="NT100" s="108"/>
      <c r="NV100" s="98"/>
      <c r="NW100" s="105"/>
      <c r="NX100" s="100"/>
      <c r="NY100" s="229"/>
      <c r="NZ100" s="108"/>
      <c r="OB100" s="98"/>
      <c r="OC100" s="105"/>
      <c r="OD100" s="100"/>
      <c r="OE100" s="229"/>
      <c r="OF100" s="108"/>
      <c r="OH100" s="98"/>
      <c r="OI100" s="105"/>
      <c r="OJ100" s="100"/>
      <c r="OK100" s="229"/>
      <c r="OL100" s="108"/>
      <c r="ON100" s="98"/>
      <c r="OO100" s="105"/>
      <c r="OP100" s="100"/>
      <c r="OQ100" s="229"/>
      <c r="OR100" s="108"/>
      <c r="OT100" s="98"/>
      <c r="OU100" s="105"/>
      <c r="OV100" s="100"/>
      <c r="OW100" s="229"/>
      <c r="OX100" s="108"/>
      <c r="OZ100" s="98"/>
      <c r="PA100" s="105"/>
      <c r="PB100" s="100"/>
      <c r="PC100" s="229"/>
      <c r="PD100" s="108"/>
      <c r="PF100" s="98"/>
      <c r="PG100" s="105"/>
      <c r="PH100" s="100"/>
      <c r="PI100" s="229"/>
      <c r="PJ100" s="108"/>
      <c r="PL100" s="98"/>
      <c r="PM100" s="105"/>
      <c r="PN100" s="100"/>
      <c r="PO100" s="229"/>
      <c r="PP100" s="108"/>
      <c r="PR100" s="98"/>
      <c r="PS100" s="105"/>
      <c r="PT100" s="100"/>
      <c r="PU100" s="229"/>
      <c r="PV100" s="108"/>
      <c r="PX100" s="98"/>
      <c r="PY100" s="105"/>
      <c r="PZ100" s="100"/>
      <c r="QA100" s="229"/>
      <c r="QB100" s="108"/>
      <c r="QD100" s="98"/>
      <c r="QE100" s="105"/>
      <c r="QF100" s="100"/>
      <c r="QG100" s="229"/>
      <c r="QH100" s="108"/>
      <c r="QJ100" s="98" t="s">
        <v>36</v>
      </c>
      <c r="QK100" s="105">
        <v>160198755</v>
      </c>
      <c r="QL100" s="100">
        <v>7</v>
      </c>
      <c r="QM100" s="229"/>
      <c r="QN100" s="108">
        <f>QK100/QL4</f>
        <v>23352588.192419823</v>
      </c>
      <c r="QP100" s="98" t="s">
        <v>36</v>
      </c>
      <c r="QQ100" s="105">
        <v>160620620</v>
      </c>
      <c r="QR100" s="100">
        <v>7</v>
      </c>
      <c r="QS100" s="229">
        <v>3.07</v>
      </c>
      <c r="QT100" s="108">
        <f>QQ100/QR4</f>
        <v>23414084.548104957</v>
      </c>
      <c r="QV100" s="98" t="s">
        <v>36</v>
      </c>
      <c r="QW100" s="105">
        <v>161096192</v>
      </c>
      <c r="QX100" s="100">
        <v>7</v>
      </c>
      <c r="QY100" s="229">
        <v>3.9</v>
      </c>
      <c r="QZ100" s="108">
        <f>QW100/QX4</f>
        <v>23483409.912536442</v>
      </c>
      <c r="RB100" s="98" t="s">
        <v>36</v>
      </c>
      <c r="RC100" s="105">
        <v>161667892</v>
      </c>
      <c r="RD100" s="100">
        <v>7</v>
      </c>
      <c r="RE100" s="229">
        <v>4.0999999999999996</v>
      </c>
      <c r="RF100" s="108">
        <f>RC100/RD4</f>
        <v>23566748.104956266</v>
      </c>
      <c r="RH100" s="98" t="s">
        <v>36</v>
      </c>
      <c r="RI100" s="105">
        <v>162177249</v>
      </c>
      <c r="RJ100" s="100">
        <v>7</v>
      </c>
      <c r="RK100" s="229">
        <v>3.78</v>
      </c>
      <c r="RL100" s="108">
        <f>RI100/RJ4</f>
        <v>23640998.396501455</v>
      </c>
      <c r="RN100" s="98" t="s">
        <v>36</v>
      </c>
      <c r="RO100" s="105">
        <v>162822584</v>
      </c>
      <c r="RP100" s="100">
        <v>7</v>
      </c>
      <c r="RQ100" s="229">
        <v>4.42</v>
      </c>
      <c r="RR100" s="108">
        <f>RO100/RP4</f>
        <v>23735070.553935859</v>
      </c>
      <c r="RT100" s="98" t="s">
        <v>36</v>
      </c>
      <c r="RU100" s="105">
        <v>163414452</v>
      </c>
      <c r="RV100" s="100">
        <v>7</v>
      </c>
      <c r="RW100" s="229">
        <v>4.3600000000000003</v>
      </c>
      <c r="RX100" s="108">
        <f>RU100/RV4</f>
        <v>23821348.688046645</v>
      </c>
      <c r="RZ100" s="98" t="s">
        <v>36</v>
      </c>
      <c r="SA100" s="105">
        <v>163989270</v>
      </c>
      <c r="SB100" s="100">
        <v>7</v>
      </c>
      <c r="SC100" s="229">
        <v>4.05</v>
      </c>
      <c r="SD100" s="108">
        <f>SA100/SB4</f>
        <v>23905141.399416909</v>
      </c>
      <c r="SF100" s="98" t="s">
        <v>36</v>
      </c>
      <c r="SG100" s="105">
        <v>164540200</v>
      </c>
      <c r="SH100" s="100">
        <v>8</v>
      </c>
      <c r="SI100" s="229">
        <v>3.86</v>
      </c>
      <c r="SJ100" s="108">
        <f>SG100/SH4</f>
        <v>23985451.895043731</v>
      </c>
      <c r="SL100" s="98" t="s">
        <v>36</v>
      </c>
      <c r="SM100" s="105">
        <v>165130231</v>
      </c>
      <c r="SN100" s="100">
        <v>8</v>
      </c>
      <c r="SO100" s="229">
        <v>4.3</v>
      </c>
      <c r="SP100" s="108">
        <f>SM100/SN4</f>
        <v>24071462.244897958</v>
      </c>
      <c r="SR100" s="98" t="s">
        <v>36</v>
      </c>
      <c r="SS100" s="105">
        <v>165891362</v>
      </c>
      <c r="ST100" s="100">
        <v>8</v>
      </c>
      <c r="SU100" s="229">
        <v>5.18</v>
      </c>
      <c r="SV100" s="108">
        <f>SS100/ST4</f>
        <v>24182414.285714284</v>
      </c>
      <c r="SX100" s="98" t="s">
        <v>36</v>
      </c>
      <c r="SY100" s="105">
        <v>166586868</v>
      </c>
      <c r="SZ100" s="100">
        <v>8</v>
      </c>
      <c r="TA100" s="229">
        <v>5.21</v>
      </c>
      <c r="TB100" s="108">
        <f>SY100/SZ4</f>
        <v>24283800</v>
      </c>
      <c r="TD100" s="98" t="s">
        <v>36</v>
      </c>
      <c r="TE100" s="105">
        <v>167317229.06</v>
      </c>
      <c r="TF100" s="100">
        <v>8</v>
      </c>
      <c r="TG100" s="229">
        <v>5.09</v>
      </c>
      <c r="TH100" s="108">
        <f>TE100/TF4</f>
        <v>24390266.626822155</v>
      </c>
      <c r="TJ100" s="98" t="s">
        <v>36</v>
      </c>
      <c r="TK100" s="105">
        <v>168001787.86000001</v>
      </c>
      <c r="TL100" s="100">
        <v>8</v>
      </c>
      <c r="TM100" s="229">
        <v>4.7300000000000004</v>
      </c>
      <c r="TN100" s="108">
        <f>TK100/TL4</f>
        <v>24490056.539358601</v>
      </c>
      <c r="TP100" s="98" t="s">
        <v>36</v>
      </c>
      <c r="TQ100" s="105">
        <v>168664550.53999999</v>
      </c>
      <c r="TR100" s="100">
        <v>8</v>
      </c>
      <c r="TS100" s="229">
        <v>5.09</v>
      </c>
      <c r="TT100" s="108">
        <f>TQ100/TR4</f>
        <v>24586669.174927112</v>
      </c>
      <c r="TV100" s="98" t="s">
        <v>36</v>
      </c>
      <c r="TW100" s="105">
        <v>169428725.18000001</v>
      </c>
      <c r="TX100" s="100">
        <v>8</v>
      </c>
      <c r="TY100" s="229">
        <v>5.26</v>
      </c>
      <c r="TZ100" s="108">
        <f>TW100/TX4</f>
        <v>24698064.895043731</v>
      </c>
      <c r="UB100" s="98" t="s">
        <v>36</v>
      </c>
      <c r="UC100" s="105">
        <v>170171545.43000001</v>
      </c>
      <c r="UD100" s="100">
        <v>8</v>
      </c>
      <c r="UE100" s="229">
        <v>5.26</v>
      </c>
      <c r="UF100" s="108">
        <f>UC100/UD4</f>
        <v>24806347.7303207</v>
      </c>
    </row>
    <row r="101" spans="1:553" x14ac:dyDescent="0.25">
      <c r="A101" s="128" t="s">
        <v>254</v>
      </c>
      <c r="B101" s="77" t="s">
        <v>4</v>
      </c>
      <c r="C101" s="258" t="s">
        <v>346</v>
      </c>
      <c r="D101" s="289"/>
      <c r="E101" s="94"/>
      <c r="F101" s="94"/>
      <c r="G101" s="91"/>
      <c r="H101" s="319"/>
      <c r="I101" s="125"/>
      <c r="J101" s="94"/>
      <c r="K101" s="94"/>
      <c r="M101" s="218"/>
      <c r="N101" s="89"/>
      <c r="O101" s="320"/>
      <c r="P101" s="94"/>
      <c r="Q101" s="320"/>
      <c r="R101" s="321"/>
      <c r="S101" s="89"/>
      <c r="T101" s="88"/>
      <c r="U101" s="94"/>
      <c r="V101" s="97"/>
      <c r="W101" s="321"/>
      <c r="X101" s="289"/>
      <c r="Y101" s="88"/>
      <c r="Z101" s="94"/>
      <c r="AA101" s="93"/>
      <c r="AB101" s="321"/>
      <c r="AC101" s="89"/>
      <c r="AD101" s="88"/>
      <c r="AE101" s="88"/>
      <c r="AF101" s="93"/>
      <c r="AG101" s="321"/>
      <c r="AH101" s="133"/>
      <c r="AI101" s="88"/>
      <c r="AJ101" s="94"/>
      <c r="AK101" s="220"/>
      <c r="AL101" s="321"/>
      <c r="AM101" s="89"/>
      <c r="AN101" s="88"/>
      <c r="AO101" s="94"/>
      <c r="AP101" s="264"/>
      <c r="AQ101" s="93"/>
      <c r="AR101" s="88"/>
      <c r="AS101" s="89"/>
      <c r="AT101" s="88"/>
      <c r="AU101" s="94"/>
      <c r="AV101" s="221"/>
      <c r="AW101" s="97"/>
      <c r="AX101" s="89"/>
      <c r="AY101" s="88"/>
      <c r="AZ101" s="94"/>
      <c r="BA101" s="94"/>
      <c r="BB101" s="220"/>
      <c r="BC101" s="326"/>
      <c r="BD101" s="88"/>
      <c r="BE101" s="327"/>
      <c r="BF101" s="113"/>
      <c r="BG101" s="97"/>
      <c r="BH101" s="98"/>
      <c r="BI101" s="99"/>
      <c r="BJ101" s="100"/>
      <c r="BK101" s="100"/>
      <c r="BL101" s="223"/>
      <c r="BM101" s="224"/>
      <c r="BN101" s="99"/>
      <c r="BO101" s="100"/>
      <c r="BP101" s="106"/>
      <c r="BQ101" s="104"/>
      <c r="BR101" s="98"/>
      <c r="BS101" s="99"/>
      <c r="BT101" s="100"/>
      <c r="BU101" s="106"/>
      <c r="BV101" s="104"/>
      <c r="BW101" s="98"/>
      <c r="BX101" s="99"/>
      <c r="BY101" s="100"/>
      <c r="BZ101" s="100"/>
      <c r="CA101" s="104"/>
      <c r="CB101" s="98"/>
      <c r="CC101" s="99"/>
      <c r="CD101" s="100"/>
      <c r="CE101" s="100"/>
      <c r="CF101" s="104"/>
      <c r="CG101" s="98"/>
      <c r="CH101" s="99"/>
      <c r="CI101" s="99"/>
      <c r="CJ101" s="106"/>
      <c r="CK101" s="105"/>
      <c r="CL101" s="98"/>
      <c r="CM101" s="105"/>
      <c r="CN101" s="105"/>
      <c r="CO101" s="106"/>
      <c r="CP101" s="104"/>
      <c r="CQ101" s="98"/>
      <c r="CR101" s="99"/>
      <c r="CS101" s="100"/>
      <c r="CT101" s="100"/>
      <c r="CU101" s="104"/>
      <c r="CW101" s="107"/>
      <c r="CZ101" s="104"/>
      <c r="DA101" s="105"/>
      <c r="DC101" s="107"/>
      <c r="DF101" s="104"/>
      <c r="DH101" s="107"/>
      <c r="DK101" s="104"/>
      <c r="DM101" s="107"/>
      <c r="DO101" s="228"/>
      <c r="DP101" s="104"/>
      <c r="DR101" s="107"/>
      <c r="DT101" s="228"/>
      <c r="DU101" s="104"/>
      <c r="DW101" s="107"/>
      <c r="DY101" s="228"/>
      <c r="DZ101" s="104"/>
      <c r="EB101" s="107"/>
      <c r="ED101" s="228"/>
      <c r="EE101" s="104"/>
      <c r="EG101" s="107"/>
      <c r="EI101" s="228"/>
      <c r="EJ101" s="104"/>
      <c r="EL101" s="107"/>
      <c r="EN101" s="228"/>
      <c r="EO101" s="104"/>
      <c r="EQ101" s="107"/>
      <c r="ES101" s="228"/>
      <c r="ET101" s="104"/>
      <c r="EV101" s="98"/>
      <c r="EW101" s="105"/>
      <c r="EX101" s="100"/>
      <c r="EY101" s="229"/>
      <c r="EZ101" s="104"/>
      <c r="FB101" s="98"/>
      <c r="FC101" s="105"/>
      <c r="FD101" s="100"/>
      <c r="FE101" s="229"/>
      <c r="FF101" s="104"/>
      <c r="FH101" s="98"/>
      <c r="FI101" s="105"/>
      <c r="FJ101" s="100"/>
      <c r="FK101" s="229"/>
      <c r="FL101" s="104"/>
      <c r="FN101" s="98"/>
      <c r="FO101" s="105"/>
      <c r="FP101" s="100"/>
      <c r="FQ101" s="229"/>
      <c r="FR101" s="104"/>
      <c r="FT101" s="98"/>
      <c r="FU101" s="105"/>
      <c r="FV101" s="100"/>
      <c r="FW101" s="229"/>
      <c r="FX101" s="104"/>
      <c r="FZ101" s="98"/>
      <c r="GA101" s="105"/>
      <c r="GB101" s="100"/>
      <c r="GC101" s="229"/>
      <c r="GD101" s="104"/>
      <c r="GF101" s="98"/>
      <c r="GG101" s="105"/>
      <c r="GH101" s="100"/>
      <c r="GI101" s="229"/>
      <c r="GJ101" s="104"/>
      <c r="GL101" s="98"/>
      <c r="GM101" s="105"/>
      <c r="GN101" s="100"/>
      <c r="GO101" s="229"/>
      <c r="GP101" s="104"/>
      <c r="GR101" s="98"/>
      <c r="GS101" s="105"/>
      <c r="GT101" s="100"/>
      <c r="GU101" s="229"/>
      <c r="GV101" s="104"/>
      <c r="GX101" s="98"/>
      <c r="GY101" s="105"/>
      <c r="GZ101" s="100"/>
      <c r="HA101" s="229"/>
      <c r="HB101" s="108"/>
      <c r="HD101" s="98"/>
      <c r="HE101" s="105"/>
      <c r="HF101" s="100"/>
      <c r="HG101" s="229"/>
      <c r="HH101" s="108"/>
      <c r="HJ101" s="98"/>
      <c r="HK101" s="105"/>
      <c r="HL101" s="100"/>
      <c r="HM101" s="229"/>
      <c r="HN101" s="108"/>
      <c r="HP101" s="98"/>
      <c r="HQ101" s="105"/>
      <c r="HR101" s="100"/>
      <c r="HS101" s="229"/>
      <c r="HT101" s="108"/>
      <c r="HV101" s="98"/>
      <c r="HW101" s="105"/>
      <c r="HX101" s="100"/>
      <c r="HY101" s="229"/>
      <c r="HZ101" s="108"/>
      <c r="IB101" s="98"/>
      <c r="IC101" s="105"/>
      <c r="ID101" s="100"/>
      <c r="IE101" s="229"/>
      <c r="IF101" s="108"/>
      <c r="IH101" s="98"/>
      <c r="II101" s="105"/>
      <c r="IJ101" s="100"/>
      <c r="IK101" s="229"/>
      <c r="IL101" s="108"/>
      <c r="IN101" s="98"/>
      <c r="IO101" s="105"/>
      <c r="IP101" s="100"/>
      <c r="IQ101" s="229"/>
      <c r="IR101" s="108"/>
      <c r="IT101" s="98"/>
      <c r="IU101" s="105"/>
      <c r="IV101" s="100"/>
      <c r="IW101" s="229"/>
      <c r="IX101" s="108"/>
      <c r="IZ101" s="98"/>
      <c r="JA101" s="105"/>
      <c r="JB101" s="100"/>
      <c r="JC101" s="229"/>
      <c r="JD101" s="108"/>
      <c r="JF101" s="98"/>
      <c r="JG101" s="105"/>
      <c r="JH101" s="100"/>
      <c r="JI101" s="229"/>
      <c r="JJ101" s="108"/>
      <c r="JL101" s="98"/>
      <c r="JM101" s="105"/>
      <c r="JN101" s="100"/>
      <c r="JO101" s="229"/>
      <c r="JP101" s="108"/>
      <c r="JR101" s="98"/>
      <c r="JS101" s="105"/>
      <c r="JT101" s="100"/>
      <c r="JU101" s="229"/>
      <c r="JV101" s="108"/>
      <c r="JX101" s="98"/>
      <c r="JY101" s="105"/>
      <c r="JZ101" s="100"/>
      <c r="KA101" s="229"/>
      <c r="KB101" s="108"/>
      <c r="KD101" s="98"/>
      <c r="KE101" s="105"/>
      <c r="KF101" s="100"/>
      <c r="KG101" s="229"/>
      <c r="KH101" s="108"/>
      <c r="KJ101" s="98"/>
      <c r="KK101" s="105"/>
      <c r="KL101" s="100"/>
      <c r="KM101" s="229"/>
      <c r="KN101" s="108"/>
      <c r="KP101" s="98"/>
      <c r="KQ101" s="105"/>
      <c r="KR101" s="100"/>
      <c r="KS101" s="229"/>
      <c r="KT101" s="108"/>
      <c r="KV101" s="98"/>
      <c r="KW101" s="105"/>
      <c r="KX101" s="100"/>
      <c r="KY101" s="229"/>
      <c r="KZ101" s="108"/>
      <c r="LB101" s="98"/>
      <c r="LC101" s="105"/>
      <c r="LD101" s="100"/>
      <c r="LE101" s="229"/>
      <c r="LF101" s="108"/>
      <c r="LH101" s="98"/>
      <c r="LI101" s="105"/>
      <c r="LJ101" s="100"/>
      <c r="LK101" s="229"/>
      <c r="LL101" s="108"/>
      <c r="LN101" s="98"/>
      <c r="LO101" s="105"/>
      <c r="LP101" s="100"/>
      <c r="LQ101" s="229"/>
      <c r="LR101" s="108"/>
      <c r="LT101" s="98"/>
      <c r="LU101" s="105"/>
      <c r="LV101" s="100"/>
      <c r="LW101" s="229"/>
      <c r="LX101" s="108"/>
      <c r="LZ101" s="98"/>
      <c r="MA101" s="105"/>
      <c r="MB101" s="100"/>
      <c r="MC101" s="229"/>
      <c r="MD101" s="108"/>
      <c r="MF101" s="98"/>
      <c r="MG101" s="105"/>
      <c r="MH101" s="100"/>
      <c r="MI101" s="229"/>
      <c r="MJ101" s="108"/>
      <c r="ML101" s="98"/>
      <c r="MM101" s="105"/>
      <c r="MN101" s="100"/>
      <c r="MO101" s="229"/>
      <c r="MP101" s="108"/>
      <c r="MR101" s="98"/>
      <c r="MS101" s="105"/>
      <c r="MT101" s="100"/>
      <c r="MU101" s="229"/>
      <c r="MV101" s="108"/>
      <c r="MX101" s="98"/>
      <c r="MY101" s="105"/>
      <c r="MZ101" s="100"/>
      <c r="NA101" s="229"/>
      <c r="NB101" s="108"/>
      <c r="ND101" s="98"/>
      <c r="NE101" s="105"/>
      <c r="NF101" s="100"/>
      <c r="NG101" s="229"/>
      <c r="NH101" s="108"/>
      <c r="NJ101" s="98"/>
      <c r="NK101" s="105"/>
      <c r="NL101" s="100"/>
      <c r="NM101" s="229"/>
      <c r="NN101" s="108"/>
      <c r="NP101" s="98"/>
      <c r="NQ101" s="105"/>
      <c r="NR101" s="100"/>
      <c r="NS101" s="229"/>
      <c r="NT101" s="108"/>
      <c r="NV101" s="98"/>
      <c r="NW101" s="105"/>
      <c r="NX101" s="100"/>
      <c r="NY101" s="229"/>
      <c r="NZ101" s="108"/>
      <c r="OB101" s="98"/>
      <c r="OC101" s="105"/>
      <c r="OD101" s="100"/>
      <c r="OE101" s="229"/>
      <c r="OF101" s="108"/>
      <c r="OH101" s="98"/>
      <c r="OI101" s="105"/>
      <c r="OJ101" s="100"/>
      <c r="OK101" s="229"/>
      <c r="OL101" s="108"/>
      <c r="ON101" s="98"/>
      <c r="OO101" s="105"/>
      <c r="OP101" s="100"/>
      <c r="OQ101" s="229"/>
      <c r="OR101" s="108"/>
      <c r="OT101" s="98"/>
      <c r="OU101" s="105"/>
      <c r="OV101" s="100"/>
      <c r="OW101" s="229"/>
      <c r="OX101" s="108"/>
      <c r="OZ101" s="98"/>
      <c r="PA101" s="105"/>
      <c r="PB101" s="100"/>
      <c r="PC101" s="229"/>
      <c r="PD101" s="108"/>
      <c r="PF101" s="98"/>
      <c r="PG101" s="105"/>
      <c r="PH101" s="100"/>
      <c r="PI101" s="229"/>
      <c r="PJ101" s="108"/>
      <c r="PL101" s="98"/>
      <c r="PM101" s="105"/>
      <c r="PN101" s="100"/>
      <c r="PO101" s="229"/>
      <c r="PP101" s="108"/>
      <c r="PR101" s="98"/>
      <c r="PS101" s="105"/>
      <c r="PT101" s="100"/>
      <c r="PU101" s="229"/>
      <c r="PV101" s="108"/>
      <c r="PX101" s="98"/>
      <c r="PY101" s="105"/>
      <c r="PZ101" s="100"/>
      <c r="QA101" s="229"/>
      <c r="QB101" s="108"/>
      <c r="QD101" s="98"/>
      <c r="QE101" s="105"/>
      <c r="QF101" s="100"/>
      <c r="QG101" s="229"/>
      <c r="QH101" s="108"/>
      <c r="QJ101" s="98" t="s">
        <v>35</v>
      </c>
      <c r="QK101" s="105">
        <v>40197510</v>
      </c>
      <c r="QL101" s="100">
        <v>3</v>
      </c>
      <c r="QM101" s="229"/>
      <c r="QN101" s="108">
        <f>QK101/QL4</f>
        <v>5859695.3352769678</v>
      </c>
      <c r="QP101" s="98" t="s">
        <v>35</v>
      </c>
      <c r="QQ101" s="105">
        <v>40364271</v>
      </c>
      <c r="QR101" s="100">
        <v>3</v>
      </c>
      <c r="QS101" s="229">
        <v>4.8899999999999997</v>
      </c>
      <c r="QT101" s="108">
        <f>QQ101/QR4</f>
        <v>5884004.5189504372</v>
      </c>
      <c r="QV101" s="98" t="s">
        <v>35</v>
      </c>
      <c r="QW101" s="105">
        <v>40803608</v>
      </c>
      <c r="QX101" s="100">
        <v>3</v>
      </c>
      <c r="QY101" s="229">
        <v>17.54</v>
      </c>
      <c r="QZ101" s="108">
        <f>QW101/QX4</f>
        <v>5948047.8134110784</v>
      </c>
      <c r="RB101" s="98" t="s">
        <v>35</v>
      </c>
      <c r="RC101" s="105">
        <v>39481554</v>
      </c>
      <c r="RD101" s="100">
        <v>3</v>
      </c>
      <c r="RE101" s="229">
        <v>-39.04</v>
      </c>
      <c r="RF101" s="108">
        <f>RC101/RD4</f>
        <v>5755328.5714285709</v>
      </c>
      <c r="RH101" s="98" t="s">
        <v>35</v>
      </c>
      <c r="RI101" s="105">
        <v>38410815</v>
      </c>
      <c r="RJ101" s="100">
        <v>3</v>
      </c>
      <c r="RK101" s="229">
        <v>-32.54</v>
      </c>
      <c r="RL101" s="108">
        <f>RI101/RJ4</f>
        <v>5599244.16909621</v>
      </c>
      <c r="RN101" s="98" t="s">
        <v>35</v>
      </c>
      <c r="RO101" s="105">
        <v>39663832</v>
      </c>
      <c r="RP101" s="100">
        <v>3</v>
      </c>
      <c r="RQ101" s="229">
        <v>12.84</v>
      </c>
      <c r="RR101" s="108">
        <f>RO101/RP4</f>
        <v>5781899.7084548101</v>
      </c>
      <c r="RT101" s="98" t="s">
        <v>35</v>
      </c>
      <c r="RU101" s="105">
        <v>40725904</v>
      </c>
      <c r="RV101" s="100">
        <v>3</v>
      </c>
      <c r="RW101" s="229">
        <v>32.130000000000003</v>
      </c>
      <c r="RX101" s="108">
        <f>RU101/RV4</f>
        <v>5936720.6997084543</v>
      </c>
      <c r="RZ101" s="98" t="s">
        <v>35</v>
      </c>
      <c r="SA101" s="105">
        <v>41492313</v>
      </c>
      <c r="SB101" s="100">
        <v>3</v>
      </c>
      <c r="SC101" s="229">
        <v>21.67</v>
      </c>
      <c r="SD101" s="108">
        <f>SA101/SB4</f>
        <v>6048442.1282798834</v>
      </c>
      <c r="SF101" s="98" t="s">
        <v>35</v>
      </c>
      <c r="SG101" s="105">
        <v>41984159</v>
      </c>
      <c r="SH101" s="100">
        <v>3</v>
      </c>
      <c r="SI101" s="229">
        <v>13.31</v>
      </c>
      <c r="SJ101" s="108">
        <f>SG101/SH4</f>
        <v>6120139.7959183669</v>
      </c>
      <c r="SL101" s="98" t="s">
        <v>35</v>
      </c>
      <c r="SM101" s="105">
        <v>42696975</v>
      </c>
      <c r="SN101" s="100">
        <v>3</v>
      </c>
      <c r="SO101" s="229">
        <v>20.37</v>
      </c>
      <c r="SP101" s="108">
        <f>SM101/SN4</f>
        <v>6224048.8338192413</v>
      </c>
      <c r="SR101" s="98" t="s">
        <v>35</v>
      </c>
      <c r="SS101" s="105">
        <v>43409425</v>
      </c>
      <c r="ST101" s="100">
        <v>3</v>
      </c>
      <c r="SU101" s="229">
        <v>18.989999999999998</v>
      </c>
      <c r="SV101" s="108">
        <f>SS101/ST4</f>
        <v>6327904.5189504372</v>
      </c>
      <c r="SX101" s="98" t="s">
        <v>35</v>
      </c>
      <c r="SY101" s="105">
        <v>44566331</v>
      </c>
      <c r="SZ101" s="100">
        <v>3</v>
      </c>
      <c r="TA101" s="229">
        <v>32.770000000000003</v>
      </c>
      <c r="TB101" s="108">
        <f>SY101/SZ4</f>
        <v>6496549.7084548101</v>
      </c>
      <c r="TD101" s="98" t="s">
        <v>35</v>
      </c>
      <c r="TE101" s="105">
        <v>45192651.409999996</v>
      </c>
      <c r="TF101" s="100">
        <v>3</v>
      </c>
      <c r="TG101" s="229">
        <v>16.13</v>
      </c>
      <c r="TH101" s="108">
        <f>TE101/TF4</f>
        <v>6587850.0597667629</v>
      </c>
      <c r="TJ101" s="98" t="s">
        <v>35</v>
      </c>
      <c r="TK101" s="105">
        <v>46139522.659999996</v>
      </c>
      <c r="TL101" s="100">
        <v>3</v>
      </c>
      <c r="TM101" s="229">
        <v>24.39</v>
      </c>
      <c r="TN101" s="108">
        <f>TK101/TL4</f>
        <v>6725877.9387755096</v>
      </c>
      <c r="TP101" s="98" t="s">
        <v>35</v>
      </c>
      <c r="TQ101" s="105">
        <v>47005417.57</v>
      </c>
      <c r="TR101" s="100">
        <v>3</v>
      </c>
      <c r="TS101" s="229">
        <v>23.87</v>
      </c>
      <c r="TT101" s="108">
        <f>TQ101/TR4</f>
        <v>6852101.6865889207</v>
      </c>
      <c r="TV101" s="98" t="s">
        <v>35</v>
      </c>
      <c r="TW101" s="105">
        <v>48446837.43</v>
      </c>
      <c r="TX101" s="100">
        <v>3</v>
      </c>
      <c r="TY101" s="229">
        <v>28.02</v>
      </c>
      <c r="TZ101" s="108">
        <f>TW101/TX4</f>
        <v>7062221.1997084543</v>
      </c>
      <c r="UB101" s="98" t="s">
        <v>35</v>
      </c>
      <c r="UC101" s="105">
        <v>49611524.950000003</v>
      </c>
      <c r="UD101" s="100">
        <v>3</v>
      </c>
      <c r="UE101" s="229">
        <v>28.85</v>
      </c>
      <c r="UF101" s="108">
        <f>UC101/UD4</f>
        <v>7232000.7215743437</v>
      </c>
    </row>
    <row r="102" spans="1:553" x14ac:dyDescent="0.25">
      <c r="A102" s="128" t="s">
        <v>254</v>
      </c>
      <c r="B102" s="77" t="s">
        <v>354</v>
      </c>
      <c r="C102" s="258" t="s">
        <v>355</v>
      </c>
      <c r="D102" s="289"/>
      <c r="E102" s="94" t="s">
        <v>37</v>
      </c>
      <c r="F102" s="94"/>
      <c r="G102" s="91"/>
      <c r="H102" s="319"/>
      <c r="I102" s="125"/>
      <c r="J102" s="94"/>
      <c r="K102" s="94"/>
      <c r="M102" s="218"/>
      <c r="N102" s="89"/>
      <c r="O102" s="320"/>
      <c r="P102" s="94"/>
      <c r="Q102" s="320"/>
      <c r="R102" s="321"/>
      <c r="S102" s="89"/>
      <c r="T102" s="88"/>
      <c r="U102" s="94"/>
      <c r="V102" s="97"/>
      <c r="W102" s="321"/>
      <c r="X102" s="289"/>
      <c r="Y102" s="88"/>
      <c r="Z102" s="94"/>
      <c r="AA102" s="93"/>
      <c r="AB102" s="321"/>
      <c r="AC102" s="89"/>
      <c r="AD102" s="88"/>
      <c r="AE102" s="88"/>
      <c r="AF102" s="93"/>
      <c r="AG102" s="321"/>
      <c r="AH102" s="133"/>
      <c r="AI102" s="88"/>
      <c r="AJ102" s="94"/>
      <c r="AK102" s="220"/>
      <c r="AL102" s="321"/>
      <c r="AM102" s="89"/>
      <c r="AN102" s="88"/>
      <c r="AO102" s="94"/>
      <c r="AP102" s="264"/>
      <c r="AQ102" s="93"/>
      <c r="AR102" s="88"/>
      <c r="AS102" s="89"/>
      <c r="AT102" s="88"/>
      <c r="AU102" s="94"/>
      <c r="AV102" s="221"/>
      <c r="AW102" s="97"/>
      <c r="AX102" s="89"/>
      <c r="AY102" s="88"/>
      <c r="AZ102" s="94"/>
      <c r="BA102" s="94"/>
      <c r="BB102" s="220"/>
      <c r="BC102" s="326"/>
      <c r="BD102" s="88"/>
      <c r="BE102" s="327"/>
      <c r="BF102" s="113"/>
      <c r="BG102" s="97"/>
      <c r="BH102" s="98"/>
      <c r="BI102" s="99"/>
      <c r="BJ102" s="100"/>
      <c r="BK102" s="100"/>
      <c r="BL102" s="223"/>
      <c r="BM102" s="224"/>
      <c r="BN102" s="99"/>
      <c r="BO102" s="100"/>
      <c r="BP102" s="106"/>
      <c r="BQ102" s="104"/>
      <c r="BR102" s="98"/>
      <c r="BS102" s="99"/>
      <c r="BT102" s="100"/>
      <c r="BU102" s="106"/>
      <c r="BV102" s="104"/>
      <c r="BW102" s="98"/>
      <c r="BX102" s="99"/>
      <c r="BY102" s="100"/>
      <c r="BZ102" s="100"/>
      <c r="CA102" s="104"/>
      <c r="CB102" s="98"/>
      <c r="CC102" s="99"/>
      <c r="CD102" s="100"/>
      <c r="CE102" s="100"/>
      <c r="CF102" s="104"/>
      <c r="CG102" s="98"/>
      <c r="CH102" s="99"/>
      <c r="CI102" s="99"/>
      <c r="CJ102" s="106"/>
      <c r="CK102" s="105"/>
      <c r="CL102" s="98"/>
      <c r="CM102" s="105"/>
      <c r="CN102" s="105"/>
      <c r="CO102" s="106"/>
      <c r="CP102" s="104"/>
      <c r="CQ102" s="98"/>
      <c r="CR102" s="99"/>
      <c r="CS102" s="100"/>
      <c r="CT102" s="100"/>
      <c r="CU102" s="104"/>
      <c r="CW102" s="107"/>
      <c r="CZ102" s="104"/>
      <c r="DA102" s="105"/>
      <c r="DC102" s="107"/>
      <c r="DF102" s="104"/>
      <c r="DH102" s="107"/>
      <c r="DK102" s="104"/>
      <c r="DM102" s="107"/>
      <c r="DO102" s="228"/>
      <c r="DP102" s="104"/>
      <c r="DR102" s="107"/>
      <c r="DT102" s="228"/>
      <c r="DU102" s="104"/>
      <c r="DW102" s="107"/>
      <c r="DY102" s="228"/>
      <c r="DZ102" s="104"/>
      <c r="EB102" s="107"/>
      <c r="ED102" s="228"/>
      <c r="EE102" s="104"/>
      <c r="EG102" s="107"/>
      <c r="EI102" s="228"/>
      <c r="EJ102" s="104"/>
      <c r="EL102" s="107"/>
      <c r="EN102" s="228"/>
      <c r="EO102" s="104"/>
      <c r="EQ102" s="107"/>
      <c r="ES102" s="228"/>
      <c r="ET102" s="104"/>
      <c r="EV102" s="98"/>
      <c r="EW102" s="105"/>
      <c r="EX102" s="100"/>
      <c r="EY102" s="229"/>
      <c r="EZ102" s="104"/>
      <c r="FB102" s="98"/>
      <c r="FC102" s="105"/>
      <c r="FD102" s="100"/>
      <c r="FE102" s="229"/>
      <c r="FF102" s="104"/>
      <c r="FH102" s="98"/>
      <c r="FI102" s="105"/>
      <c r="FJ102" s="100"/>
      <c r="FK102" s="229"/>
      <c r="FL102" s="104"/>
      <c r="FN102" s="98"/>
      <c r="FO102" s="105"/>
      <c r="FP102" s="100"/>
      <c r="FQ102" s="229"/>
      <c r="FR102" s="104"/>
      <c r="FT102" s="98"/>
      <c r="FU102" s="105"/>
      <c r="FV102" s="100"/>
      <c r="FW102" s="229"/>
      <c r="FX102" s="104"/>
      <c r="FZ102" s="98"/>
      <c r="GA102" s="105"/>
      <c r="GB102" s="100"/>
      <c r="GC102" s="229"/>
      <c r="GD102" s="104"/>
      <c r="GF102" s="98"/>
      <c r="GG102" s="105"/>
      <c r="GH102" s="100"/>
      <c r="GI102" s="229"/>
      <c r="GJ102" s="104"/>
      <c r="GL102" s="98"/>
      <c r="GM102" s="105"/>
      <c r="GN102" s="100"/>
      <c r="GO102" s="229"/>
      <c r="GP102" s="104"/>
      <c r="GR102" s="98"/>
      <c r="GS102" s="105"/>
      <c r="GT102" s="100"/>
      <c r="GU102" s="229"/>
      <c r="GV102" s="104"/>
      <c r="GX102" s="98"/>
      <c r="GY102" s="105"/>
      <c r="GZ102" s="100"/>
      <c r="HA102" s="229"/>
      <c r="HB102" s="108"/>
      <c r="HD102" s="98"/>
      <c r="HE102" s="105"/>
      <c r="HF102" s="100"/>
      <c r="HG102" s="229"/>
      <c r="HH102" s="108"/>
      <c r="HJ102" s="98"/>
      <c r="HK102" s="105"/>
      <c r="HL102" s="100"/>
      <c r="HM102" s="229"/>
      <c r="HN102" s="108"/>
      <c r="HP102" s="98"/>
      <c r="HQ102" s="105"/>
      <c r="HR102" s="100"/>
      <c r="HS102" s="229"/>
      <c r="HT102" s="108"/>
      <c r="HV102" s="98"/>
      <c r="HW102" s="105"/>
      <c r="HX102" s="100"/>
      <c r="HY102" s="229"/>
      <c r="HZ102" s="108"/>
      <c r="IB102" s="98"/>
      <c r="IC102" s="105"/>
      <c r="ID102" s="100"/>
      <c r="IE102" s="229"/>
      <c r="IF102" s="108"/>
      <c r="IH102" s="98"/>
      <c r="II102" s="105"/>
      <c r="IJ102" s="100"/>
      <c r="IK102" s="229"/>
      <c r="IL102" s="108"/>
      <c r="IN102" s="98"/>
      <c r="IO102" s="105"/>
      <c r="IP102" s="100"/>
      <c r="IQ102" s="229"/>
      <c r="IR102" s="108"/>
      <c r="IT102" s="98"/>
      <c r="IU102" s="105"/>
      <c r="IV102" s="100"/>
      <c r="IW102" s="229"/>
      <c r="IX102" s="108"/>
      <c r="IZ102" s="98"/>
      <c r="JA102" s="105"/>
      <c r="JB102" s="100"/>
      <c r="JC102" s="229"/>
      <c r="JD102" s="108"/>
      <c r="JF102" s="98"/>
      <c r="JG102" s="105"/>
      <c r="JH102" s="100"/>
      <c r="JI102" s="229"/>
      <c r="JJ102" s="108"/>
      <c r="JL102" s="98"/>
      <c r="JM102" s="105"/>
      <c r="JN102" s="100"/>
      <c r="JO102" s="229"/>
      <c r="JP102" s="108"/>
      <c r="JR102" s="98"/>
      <c r="JS102" s="105"/>
      <c r="JT102" s="100"/>
      <c r="JU102" s="229"/>
      <c r="JV102" s="108"/>
      <c r="JX102" s="98"/>
      <c r="JY102" s="105"/>
      <c r="JZ102" s="100"/>
      <c r="KA102" s="229"/>
      <c r="KB102" s="108"/>
      <c r="KD102" s="98"/>
      <c r="KE102" s="105"/>
      <c r="KF102" s="100"/>
      <c r="KG102" s="229"/>
      <c r="KH102" s="108"/>
      <c r="KJ102" s="98"/>
      <c r="KK102" s="105"/>
      <c r="KL102" s="100"/>
      <c r="KM102" s="229"/>
      <c r="KN102" s="108"/>
      <c r="KP102" s="98"/>
      <c r="KQ102" s="105"/>
      <c r="KR102" s="100"/>
      <c r="KS102" s="229"/>
      <c r="KT102" s="108"/>
      <c r="KV102" s="98"/>
      <c r="KW102" s="105"/>
      <c r="KX102" s="100"/>
      <c r="KY102" s="229"/>
      <c r="KZ102" s="108"/>
      <c r="LB102" s="98"/>
      <c r="LC102" s="105"/>
      <c r="LD102" s="100"/>
      <c r="LE102" s="229"/>
      <c r="LF102" s="108"/>
      <c r="LH102" s="98"/>
      <c r="LI102" s="105"/>
      <c r="LJ102" s="100"/>
      <c r="LK102" s="229"/>
      <c r="LL102" s="108"/>
      <c r="LN102" s="98"/>
      <c r="LO102" s="105"/>
      <c r="LP102" s="100"/>
      <c r="LQ102" s="229"/>
      <c r="LR102" s="108"/>
      <c r="LT102" s="98"/>
      <c r="LU102" s="105"/>
      <c r="LV102" s="100"/>
      <c r="LW102" s="229"/>
      <c r="LX102" s="108"/>
      <c r="LZ102" s="98"/>
      <c r="MA102" s="105"/>
      <c r="MB102" s="100"/>
      <c r="MC102" s="229"/>
      <c r="MD102" s="108"/>
      <c r="MF102" s="98"/>
      <c r="MG102" s="105"/>
      <c r="MH102" s="100"/>
      <c r="MI102" s="229"/>
      <c r="MJ102" s="108"/>
      <c r="ML102" s="98"/>
      <c r="MM102" s="105"/>
      <c r="MN102" s="100"/>
      <c r="MO102" s="229"/>
      <c r="MP102" s="108"/>
      <c r="MR102" s="98"/>
      <c r="MS102" s="105"/>
      <c r="MT102" s="100"/>
      <c r="MU102" s="229"/>
      <c r="MV102" s="108"/>
      <c r="MX102" s="98"/>
      <c r="MY102" s="105"/>
      <c r="MZ102" s="100"/>
      <c r="NA102" s="229"/>
      <c r="NB102" s="108"/>
      <c r="ND102" s="98"/>
      <c r="NE102" s="105"/>
      <c r="NF102" s="100"/>
      <c r="NG102" s="229"/>
      <c r="NH102" s="108"/>
      <c r="NJ102" s="98"/>
      <c r="NK102" s="105"/>
      <c r="NL102" s="100"/>
      <c r="NM102" s="229"/>
      <c r="NN102" s="108"/>
      <c r="NP102" s="98"/>
      <c r="NQ102" s="105"/>
      <c r="NR102" s="100"/>
      <c r="NS102" s="229"/>
      <c r="NT102" s="108"/>
      <c r="NV102" s="98"/>
      <c r="NW102" s="105"/>
      <c r="NX102" s="100"/>
      <c r="NY102" s="229"/>
      <c r="NZ102" s="108"/>
      <c r="OB102" s="98"/>
      <c r="OC102" s="105"/>
      <c r="OD102" s="100"/>
      <c r="OE102" s="229"/>
      <c r="OF102" s="108"/>
      <c r="OH102" s="98"/>
      <c r="OI102" s="105"/>
      <c r="OJ102" s="100"/>
      <c r="OK102" s="229"/>
      <c r="OL102" s="108"/>
      <c r="ON102" s="98"/>
      <c r="OO102" s="105"/>
      <c r="OP102" s="100"/>
      <c r="OQ102" s="229"/>
      <c r="OR102" s="108"/>
      <c r="OT102" s="98"/>
      <c r="OU102" s="105"/>
      <c r="OV102" s="100"/>
      <c r="OW102" s="229"/>
      <c r="OX102" s="108"/>
      <c r="OZ102" s="98"/>
      <c r="PA102" s="105"/>
      <c r="PB102" s="100"/>
      <c r="PC102" s="229"/>
      <c r="PD102" s="108"/>
      <c r="PF102" s="98"/>
      <c r="PG102" s="105"/>
      <c r="PH102" s="100"/>
      <c r="PI102" s="229"/>
      <c r="PJ102" s="108"/>
      <c r="PL102" s="98"/>
      <c r="PM102" s="105"/>
      <c r="PN102" s="100"/>
      <c r="PO102" s="229"/>
      <c r="PP102" s="108"/>
      <c r="PR102" s="98"/>
      <c r="PS102" s="105"/>
      <c r="PT102" s="100"/>
      <c r="PU102" s="229"/>
      <c r="PV102" s="108"/>
      <c r="PX102" s="98"/>
      <c r="PY102" s="105"/>
      <c r="PZ102" s="100"/>
      <c r="QA102" s="229"/>
      <c r="QB102" s="108"/>
      <c r="QD102" s="98"/>
      <c r="QE102" s="105"/>
      <c r="QF102" s="100"/>
      <c r="QG102" s="229"/>
      <c r="QH102" s="108"/>
      <c r="QJ102" s="98"/>
      <c r="QK102" s="105"/>
      <c r="QL102" s="100"/>
      <c r="QM102" s="229"/>
      <c r="QN102" s="108"/>
      <c r="QP102" s="98"/>
      <c r="QQ102" s="105"/>
      <c r="QR102" s="100"/>
      <c r="QS102" s="229"/>
      <c r="QT102" s="108"/>
      <c r="QV102" s="98" t="s">
        <v>37</v>
      </c>
      <c r="QW102" s="105">
        <v>21004150</v>
      </c>
      <c r="QX102" s="100">
        <v>2</v>
      </c>
      <c r="QY102" s="229"/>
      <c r="QZ102" s="108">
        <f>QW102/QX4</f>
        <v>3061829.4460641397</v>
      </c>
      <c r="RB102" s="98" t="s">
        <v>37</v>
      </c>
      <c r="RC102" s="105">
        <v>112142104</v>
      </c>
      <c r="RD102" s="100">
        <v>2</v>
      </c>
      <c r="RE102" s="229">
        <v>0.32</v>
      </c>
      <c r="RF102" s="108">
        <f>RC102/RD4</f>
        <v>16347245.481049562</v>
      </c>
      <c r="RH102" s="98" t="s">
        <v>37</v>
      </c>
      <c r="RI102" s="105">
        <v>21000000</v>
      </c>
      <c r="RJ102" s="100">
        <v>2</v>
      </c>
      <c r="RK102" s="229"/>
      <c r="RL102" s="108">
        <f>RI102/RJ4</f>
        <v>3061224.4897959181</v>
      </c>
      <c r="RN102" s="98" t="s">
        <v>37</v>
      </c>
      <c r="RO102" s="105">
        <v>21000000</v>
      </c>
      <c r="RP102" s="100">
        <v>3</v>
      </c>
      <c r="RQ102" s="229"/>
      <c r="RR102" s="108">
        <f>RO102/RP4</f>
        <v>3061224.4897959181</v>
      </c>
      <c r="RT102" s="98" t="s">
        <v>37</v>
      </c>
      <c r="RU102" s="105">
        <v>21000000</v>
      </c>
      <c r="RV102" s="100">
        <v>3</v>
      </c>
      <c r="RW102" s="229">
        <v>0</v>
      </c>
      <c r="RX102" s="108">
        <f>RU102/RV4</f>
        <v>3061224.4897959181</v>
      </c>
      <c r="RZ102" s="98" t="s">
        <v>37</v>
      </c>
      <c r="SA102" s="105">
        <v>21000000</v>
      </c>
      <c r="SB102" s="100">
        <v>3</v>
      </c>
      <c r="SC102" s="229"/>
      <c r="SD102" s="108">
        <f>SA102/SB4</f>
        <v>3061224.4897959181</v>
      </c>
      <c r="SF102" s="98" t="s">
        <v>37</v>
      </c>
      <c r="SG102" s="105">
        <v>21000000</v>
      </c>
      <c r="SH102" s="100">
        <v>3</v>
      </c>
      <c r="SI102" s="229"/>
      <c r="SJ102" s="108">
        <f>SG102/SH4</f>
        <v>3061224.4897959181</v>
      </c>
      <c r="SL102" s="98" t="s">
        <v>37</v>
      </c>
      <c r="SM102" s="105">
        <v>21000000</v>
      </c>
      <c r="SN102" s="100">
        <v>3</v>
      </c>
      <c r="SO102" s="229"/>
      <c r="SP102" s="108">
        <f>SM102/SN4</f>
        <v>3061224.4897959181</v>
      </c>
      <c r="SR102" s="98" t="s">
        <v>37</v>
      </c>
      <c r="SS102" s="105">
        <v>21000000</v>
      </c>
      <c r="ST102" s="100">
        <v>3</v>
      </c>
      <c r="SU102" s="229"/>
      <c r="SV102" s="108">
        <f>SS102/ST4</f>
        <v>3061224.4897959181</v>
      </c>
      <c r="SX102" s="98" t="s">
        <v>37</v>
      </c>
      <c r="SY102" s="105">
        <v>21000000</v>
      </c>
      <c r="SZ102" s="100">
        <v>3</v>
      </c>
      <c r="TA102" s="229"/>
      <c r="TB102" s="108">
        <f>SY102/SZ4</f>
        <v>3061224.4897959181</v>
      </c>
      <c r="TD102" s="98" t="s">
        <v>37</v>
      </c>
      <c r="TE102" s="105">
        <v>21000000</v>
      </c>
      <c r="TF102" s="100">
        <v>3</v>
      </c>
      <c r="TG102" s="229"/>
      <c r="TH102" s="108">
        <f>TE102/TF4</f>
        <v>3061224.4897959181</v>
      </c>
      <c r="TJ102" s="98" t="s">
        <v>37</v>
      </c>
      <c r="TK102" s="105">
        <v>21000000</v>
      </c>
      <c r="TL102" s="100">
        <v>3</v>
      </c>
      <c r="TM102" s="229"/>
      <c r="TN102" s="108">
        <f>TK102/TL4</f>
        <v>3061224.4897959181</v>
      </c>
      <c r="TP102" s="98" t="s">
        <v>37</v>
      </c>
      <c r="TQ102" s="105">
        <v>21000000</v>
      </c>
      <c r="TR102" s="100">
        <v>3</v>
      </c>
      <c r="TS102" s="229"/>
      <c r="TT102" s="108">
        <f>TQ102/TR4</f>
        <v>3061224.4897959181</v>
      </c>
      <c r="TV102" s="98" t="s">
        <v>37</v>
      </c>
      <c r="TW102" s="105">
        <v>21000000</v>
      </c>
      <c r="TX102" s="100">
        <v>3</v>
      </c>
      <c r="TY102" s="229"/>
      <c r="TZ102" s="108">
        <f>TW102/TX4</f>
        <v>3061224.4897959181</v>
      </c>
      <c r="UB102" s="98" t="s">
        <v>37</v>
      </c>
      <c r="UC102" s="105">
        <v>21000000</v>
      </c>
      <c r="UD102" s="100">
        <v>3</v>
      </c>
      <c r="UE102" s="229"/>
      <c r="UF102" s="108">
        <f>UC102/UD4</f>
        <v>3061224.4897959181</v>
      </c>
    </row>
    <row r="103" spans="1:553" x14ac:dyDescent="0.25">
      <c r="A103" s="128" t="s">
        <v>254</v>
      </c>
      <c r="B103" s="77" t="s">
        <v>354</v>
      </c>
      <c r="C103" s="258" t="s">
        <v>356</v>
      </c>
      <c r="D103" s="289"/>
      <c r="E103" s="94"/>
      <c r="F103" s="94"/>
      <c r="G103" s="91"/>
      <c r="H103" s="319"/>
      <c r="I103" s="125"/>
      <c r="J103" s="94"/>
      <c r="K103" s="94"/>
      <c r="M103" s="218"/>
      <c r="N103" s="89"/>
      <c r="O103" s="320"/>
      <c r="P103" s="94"/>
      <c r="Q103" s="320"/>
      <c r="R103" s="321"/>
      <c r="S103" s="89"/>
      <c r="T103" s="88"/>
      <c r="U103" s="94"/>
      <c r="V103" s="97"/>
      <c r="W103" s="321"/>
      <c r="X103" s="289"/>
      <c r="Y103" s="88"/>
      <c r="Z103" s="94"/>
      <c r="AA103" s="93"/>
      <c r="AB103" s="321"/>
      <c r="AC103" s="89"/>
      <c r="AD103" s="88"/>
      <c r="AE103" s="88"/>
      <c r="AF103" s="93"/>
      <c r="AG103" s="321"/>
      <c r="AH103" s="133"/>
      <c r="AI103" s="88"/>
      <c r="AJ103" s="94"/>
      <c r="AK103" s="220"/>
      <c r="AL103" s="321"/>
      <c r="AM103" s="89"/>
      <c r="AN103" s="88"/>
      <c r="AO103" s="94"/>
      <c r="AP103" s="264"/>
      <c r="AQ103" s="93"/>
      <c r="AR103" s="88"/>
      <c r="AS103" s="89"/>
      <c r="AT103" s="88"/>
      <c r="AU103" s="94"/>
      <c r="AV103" s="221"/>
      <c r="AW103" s="97"/>
      <c r="AX103" s="89"/>
      <c r="AY103" s="88"/>
      <c r="AZ103" s="94"/>
      <c r="BA103" s="94"/>
      <c r="BB103" s="220"/>
      <c r="BC103" s="326"/>
      <c r="BD103" s="88"/>
      <c r="BE103" s="327"/>
      <c r="BF103" s="113"/>
      <c r="BG103" s="97"/>
      <c r="BH103" s="98"/>
      <c r="BI103" s="99"/>
      <c r="BJ103" s="100"/>
      <c r="BK103" s="100"/>
      <c r="BL103" s="223"/>
      <c r="BM103" s="224"/>
      <c r="BN103" s="99"/>
      <c r="BO103" s="100"/>
      <c r="BP103" s="106"/>
      <c r="BQ103" s="104"/>
      <c r="BR103" s="98"/>
      <c r="BS103" s="99"/>
      <c r="BT103" s="100"/>
      <c r="BU103" s="106"/>
      <c r="BV103" s="104"/>
      <c r="BW103" s="98"/>
      <c r="BX103" s="99"/>
      <c r="BY103" s="100"/>
      <c r="BZ103" s="100"/>
      <c r="CA103" s="104"/>
      <c r="CB103" s="98"/>
      <c r="CC103" s="99"/>
      <c r="CD103" s="100"/>
      <c r="CE103" s="100"/>
      <c r="CF103" s="104"/>
      <c r="CG103" s="98"/>
      <c r="CH103" s="99"/>
      <c r="CI103" s="99"/>
      <c r="CJ103" s="106"/>
      <c r="CK103" s="105"/>
      <c r="CL103" s="98"/>
      <c r="CM103" s="105"/>
      <c r="CN103" s="105"/>
      <c r="CO103" s="106"/>
      <c r="CP103" s="104"/>
      <c r="CQ103" s="98"/>
      <c r="CR103" s="99"/>
      <c r="CS103" s="100"/>
      <c r="CT103" s="100"/>
      <c r="CU103" s="104"/>
      <c r="CW103" s="107"/>
      <c r="CZ103" s="104"/>
      <c r="DA103" s="105"/>
      <c r="DC103" s="107"/>
      <c r="DF103" s="104"/>
      <c r="DH103" s="107"/>
      <c r="DK103" s="104"/>
      <c r="DM103" s="107"/>
      <c r="DO103" s="228"/>
      <c r="DP103" s="104"/>
      <c r="DR103" s="107"/>
      <c r="DT103" s="228"/>
      <c r="DU103" s="104"/>
      <c r="DW103" s="107"/>
      <c r="DY103" s="228"/>
      <c r="DZ103" s="104"/>
      <c r="EB103" s="107"/>
      <c r="ED103" s="228"/>
      <c r="EE103" s="104"/>
      <c r="EG103" s="107"/>
      <c r="EI103" s="228"/>
      <c r="EJ103" s="104"/>
      <c r="EL103" s="107"/>
      <c r="EN103" s="228"/>
      <c r="EO103" s="104"/>
      <c r="EQ103" s="107"/>
      <c r="ES103" s="228"/>
      <c r="ET103" s="104"/>
      <c r="EV103" s="98"/>
      <c r="EW103" s="105"/>
      <c r="EX103" s="100"/>
      <c r="EY103" s="229"/>
      <c r="EZ103" s="104"/>
      <c r="FB103" s="98"/>
      <c r="FC103" s="105"/>
      <c r="FD103" s="100"/>
      <c r="FE103" s="229"/>
      <c r="FF103" s="104"/>
      <c r="FH103" s="98"/>
      <c r="FI103" s="105"/>
      <c r="FJ103" s="100"/>
      <c r="FK103" s="229"/>
      <c r="FL103" s="104"/>
      <c r="FN103" s="98"/>
      <c r="FO103" s="105"/>
      <c r="FP103" s="100"/>
      <c r="FQ103" s="229"/>
      <c r="FR103" s="104"/>
      <c r="FT103" s="98"/>
      <c r="FU103" s="105"/>
      <c r="FV103" s="100"/>
      <c r="FW103" s="229"/>
      <c r="FX103" s="104"/>
      <c r="FZ103" s="98"/>
      <c r="GA103" s="105"/>
      <c r="GB103" s="100"/>
      <c r="GC103" s="229"/>
      <c r="GD103" s="104"/>
      <c r="GF103" s="98"/>
      <c r="GG103" s="105"/>
      <c r="GH103" s="100"/>
      <c r="GI103" s="229"/>
      <c r="GJ103" s="104"/>
      <c r="GL103" s="98"/>
      <c r="GM103" s="105"/>
      <c r="GN103" s="100"/>
      <c r="GO103" s="229"/>
      <c r="GP103" s="104"/>
      <c r="GR103" s="98"/>
      <c r="GS103" s="105"/>
      <c r="GT103" s="100"/>
      <c r="GU103" s="229"/>
      <c r="GV103" s="104"/>
      <c r="GX103" s="98"/>
      <c r="GY103" s="105"/>
      <c r="GZ103" s="100"/>
      <c r="HA103" s="229"/>
      <c r="HB103" s="108"/>
      <c r="HD103" s="98"/>
      <c r="HE103" s="105"/>
      <c r="HF103" s="100"/>
      <c r="HG103" s="229"/>
      <c r="HH103" s="108"/>
      <c r="HJ103" s="98"/>
      <c r="HK103" s="105"/>
      <c r="HL103" s="100"/>
      <c r="HM103" s="229"/>
      <c r="HN103" s="108"/>
      <c r="HP103" s="98"/>
      <c r="HQ103" s="105"/>
      <c r="HR103" s="100"/>
      <c r="HS103" s="229"/>
      <c r="HT103" s="108"/>
      <c r="HV103" s="98"/>
      <c r="HW103" s="105"/>
      <c r="HX103" s="100"/>
      <c r="HY103" s="229"/>
      <c r="HZ103" s="108"/>
      <c r="IB103" s="98"/>
      <c r="IC103" s="105"/>
      <c r="ID103" s="100"/>
      <c r="IE103" s="229"/>
      <c r="IF103" s="108"/>
      <c r="IH103" s="98"/>
      <c r="II103" s="105"/>
      <c r="IJ103" s="100"/>
      <c r="IK103" s="229"/>
      <c r="IL103" s="108"/>
      <c r="IN103" s="98"/>
      <c r="IO103" s="105"/>
      <c r="IP103" s="100"/>
      <c r="IQ103" s="229"/>
      <c r="IR103" s="108"/>
      <c r="IT103" s="98"/>
      <c r="IU103" s="105"/>
      <c r="IV103" s="100"/>
      <c r="IW103" s="229"/>
      <c r="IX103" s="108"/>
      <c r="IZ103" s="98"/>
      <c r="JA103" s="105"/>
      <c r="JB103" s="100"/>
      <c r="JC103" s="229"/>
      <c r="JD103" s="108"/>
      <c r="JF103" s="98"/>
      <c r="JG103" s="105"/>
      <c r="JH103" s="100"/>
      <c r="JI103" s="229"/>
      <c r="JJ103" s="108"/>
      <c r="JL103" s="98"/>
      <c r="JM103" s="105"/>
      <c r="JN103" s="100"/>
      <c r="JO103" s="229"/>
      <c r="JP103" s="108"/>
      <c r="JR103" s="98"/>
      <c r="JS103" s="105"/>
      <c r="JT103" s="100"/>
      <c r="JU103" s="229"/>
      <c r="JV103" s="108"/>
      <c r="JX103" s="98"/>
      <c r="JY103" s="105"/>
      <c r="JZ103" s="100"/>
      <c r="KA103" s="229"/>
      <c r="KB103" s="108"/>
      <c r="KD103" s="98"/>
      <c r="KE103" s="105"/>
      <c r="KF103" s="100"/>
      <c r="KG103" s="229"/>
      <c r="KH103" s="108"/>
      <c r="KJ103" s="98"/>
      <c r="KK103" s="105"/>
      <c r="KL103" s="100"/>
      <c r="KM103" s="229"/>
      <c r="KN103" s="108"/>
      <c r="KP103" s="98"/>
      <c r="KQ103" s="105"/>
      <c r="KR103" s="100"/>
      <c r="KS103" s="229"/>
      <c r="KT103" s="108"/>
      <c r="KV103" s="98"/>
      <c r="KW103" s="105"/>
      <c r="KX103" s="100"/>
      <c r="KY103" s="229"/>
      <c r="KZ103" s="108"/>
      <c r="LB103" s="98"/>
      <c r="LC103" s="105"/>
      <c r="LD103" s="100"/>
      <c r="LE103" s="229"/>
      <c r="LF103" s="108"/>
      <c r="LH103" s="98"/>
      <c r="LI103" s="105"/>
      <c r="LJ103" s="100"/>
      <c r="LK103" s="229"/>
      <c r="LL103" s="108"/>
      <c r="LN103" s="98"/>
      <c r="LO103" s="105"/>
      <c r="LP103" s="100"/>
      <c r="LQ103" s="229"/>
      <c r="LR103" s="108"/>
      <c r="LT103" s="98"/>
      <c r="LU103" s="105"/>
      <c r="LV103" s="100"/>
      <c r="LW103" s="229"/>
      <c r="LX103" s="108"/>
      <c r="LZ103" s="98"/>
      <c r="MA103" s="105"/>
      <c r="MB103" s="100"/>
      <c r="MC103" s="229"/>
      <c r="MD103" s="108"/>
      <c r="MF103" s="98"/>
      <c r="MG103" s="105"/>
      <c r="MH103" s="100"/>
      <c r="MI103" s="229"/>
      <c r="MJ103" s="108"/>
      <c r="ML103" s="98"/>
      <c r="MM103" s="105"/>
      <c r="MN103" s="100"/>
      <c r="MO103" s="229"/>
      <c r="MP103" s="108"/>
      <c r="MR103" s="98"/>
      <c r="MS103" s="105"/>
      <c r="MT103" s="100"/>
      <c r="MU103" s="229"/>
      <c r="MV103" s="108"/>
      <c r="MX103" s="98"/>
      <c r="MY103" s="105"/>
      <c r="MZ103" s="100"/>
      <c r="NA103" s="229"/>
      <c r="NB103" s="108"/>
      <c r="ND103" s="98"/>
      <c r="NE103" s="105"/>
      <c r="NF103" s="100"/>
      <c r="NG103" s="229"/>
      <c r="NH103" s="108"/>
      <c r="NJ103" s="98"/>
      <c r="NK103" s="105"/>
      <c r="NL103" s="100"/>
      <c r="NM103" s="229"/>
      <c r="NN103" s="108"/>
      <c r="NP103" s="98"/>
      <c r="NQ103" s="105"/>
      <c r="NR103" s="100"/>
      <c r="NS103" s="229"/>
      <c r="NT103" s="108"/>
      <c r="NV103" s="98"/>
      <c r="NW103" s="105"/>
      <c r="NX103" s="100"/>
      <c r="NY103" s="229"/>
      <c r="NZ103" s="108"/>
      <c r="OB103" s="98"/>
      <c r="OC103" s="105"/>
      <c r="OD103" s="100"/>
      <c r="OE103" s="229"/>
      <c r="OF103" s="108"/>
      <c r="OH103" s="98"/>
      <c r="OI103" s="105"/>
      <c r="OJ103" s="100"/>
      <c r="OK103" s="229"/>
      <c r="OL103" s="108"/>
      <c r="ON103" s="98"/>
      <c r="OO103" s="105"/>
      <c r="OP103" s="100"/>
      <c r="OQ103" s="229"/>
      <c r="OR103" s="108"/>
      <c r="OT103" s="98"/>
      <c r="OU103" s="105"/>
      <c r="OV103" s="100"/>
      <c r="OW103" s="229"/>
      <c r="OX103" s="108"/>
      <c r="OZ103" s="98"/>
      <c r="PA103" s="105"/>
      <c r="PB103" s="100"/>
      <c r="PC103" s="229"/>
      <c r="PD103" s="108"/>
      <c r="PF103" s="98"/>
      <c r="PG103" s="105"/>
      <c r="PH103" s="100"/>
      <c r="PI103" s="229"/>
      <c r="PJ103" s="108"/>
      <c r="PL103" s="98"/>
      <c r="PM103" s="105"/>
      <c r="PN103" s="100"/>
      <c r="PO103" s="229"/>
      <c r="PP103" s="108"/>
      <c r="PR103" s="98"/>
      <c r="PS103" s="105"/>
      <c r="PT103" s="100"/>
      <c r="PU103" s="229"/>
      <c r="PV103" s="108"/>
      <c r="PX103" s="98"/>
      <c r="PY103" s="105"/>
      <c r="PZ103" s="100"/>
      <c r="QA103" s="229"/>
      <c r="QB103" s="108"/>
      <c r="QD103" s="98"/>
      <c r="QE103" s="105"/>
      <c r="QF103" s="100"/>
      <c r="QG103" s="229"/>
      <c r="QH103" s="108"/>
      <c r="QJ103" s="98"/>
      <c r="QK103" s="105"/>
      <c r="QL103" s="100"/>
      <c r="QM103" s="229"/>
      <c r="QN103" s="108"/>
      <c r="QP103" s="98"/>
      <c r="QQ103" s="105"/>
      <c r="QR103" s="100"/>
      <c r="QS103" s="229"/>
      <c r="QT103" s="108"/>
      <c r="QV103" s="98" t="s">
        <v>33</v>
      </c>
      <c r="QW103" s="105">
        <v>112112456</v>
      </c>
      <c r="QX103" s="100">
        <v>2</v>
      </c>
      <c r="QY103" s="229"/>
      <c r="QZ103" s="108">
        <f>QW103/QX4</f>
        <v>16342923.61516035</v>
      </c>
      <c r="RB103" s="98" t="s">
        <v>33</v>
      </c>
      <c r="RC103" s="105">
        <v>21000000</v>
      </c>
      <c r="RD103" s="100">
        <v>2</v>
      </c>
      <c r="RE103" s="229">
        <v>-0.23</v>
      </c>
      <c r="RF103" s="108">
        <f>RC103/RD4</f>
        <v>3061224.4897959181</v>
      </c>
      <c r="RH103" s="98" t="s">
        <v>33</v>
      </c>
      <c r="RI103" s="105">
        <v>112314924</v>
      </c>
      <c r="RJ103" s="100">
        <v>2</v>
      </c>
      <c r="RK103" s="229">
        <v>1.85</v>
      </c>
      <c r="RL103" s="108">
        <f>RI103/RJ4</f>
        <v>16372437.900874635</v>
      </c>
      <c r="RN103" s="98" t="s">
        <v>33</v>
      </c>
      <c r="RO103" s="105">
        <v>112683886</v>
      </c>
      <c r="RP103" s="100">
        <v>2</v>
      </c>
      <c r="RQ103" s="229">
        <v>3.84</v>
      </c>
      <c r="RR103" s="108">
        <f>RO103/RP4</f>
        <v>16426222.448979592</v>
      </c>
      <c r="RT103" s="98" t="s">
        <v>33</v>
      </c>
      <c r="RU103" s="105">
        <v>112637609</v>
      </c>
      <c r="RV103" s="100">
        <v>2</v>
      </c>
      <c r="RW103" s="229">
        <v>-0.49</v>
      </c>
      <c r="RX103" s="108">
        <f>RU103/RV4</f>
        <v>16419476.530612243</v>
      </c>
      <c r="RZ103" s="98" t="s">
        <v>33</v>
      </c>
      <c r="SA103" s="105">
        <v>113013317</v>
      </c>
      <c r="SB103" s="100">
        <v>2</v>
      </c>
      <c r="SC103" s="229">
        <v>3.88</v>
      </c>
      <c r="SD103" s="108">
        <f>SA103/SB4</f>
        <v>16474244.460641399</v>
      </c>
      <c r="SF103" s="98" t="s">
        <v>33</v>
      </c>
      <c r="SG103" s="105">
        <v>113338658</v>
      </c>
      <c r="SH103" s="100">
        <v>2</v>
      </c>
      <c r="SI103" s="229">
        <v>3.32</v>
      </c>
      <c r="SJ103" s="108">
        <f>SG103/SH4</f>
        <v>16521670.262390669</v>
      </c>
      <c r="SL103" s="98" t="s">
        <v>33</v>
      </c>
      <c r="SM103" s="105">
        <v>113875049</v>
      </c>
      <c r="SN103" s="100">
        <v>3</v>
      </c>
      <c r="SO103" s="229">
        <v>5.57</v>
      </c>
      <c r="SP103" s="108">
        <f>SM103/SN4</f>
        <v>16599861.37026239</v>
      </c>
      <c r="SR103" s="98" t="s">
        <v>33</v>
      </c>
      <c r="SS103" s="105">
        <v>113982037</v>
      </c>
      <c r="ST103" s="100">
        <v>3</v>
      </c>
      <c r="SU103" s="229">
        <v>0.87</v>
      </c>
      <c r="SV103" s="108">
        <f>SS103/ST4</f>
        <v>16615457.288629737</v>
      </c>
      <c r="SX103" s="98" t="s">
        <v>33</v>
      </c>
      <c r="SY103" s="105">
        <v>114739913</v>
      </c>
      <c r="SZ103" s="100">
        <v>3</v>
      </c>
      <c r="TA103" s="229">
        <v>-1.56</v>
      </c>
      <c r="TB103" s="108">
        <f>SY103/SZ4</f>
        <v>16725934.839650145</v>
      </c>
      <c r="TD103" s="98" t="s">
        <v>33</v>
      </c>
      <c r="TE103" s="105">
        <v>229664681.12</v>
      </c>
      <c r="TF103" s="100">
        <v>4</v>
      </c>
      <c r="TG103" s="229">
        <v>6.59</v>
      </c>
      <c r="TH103" s="108">
        <f>TE103/TF4</f>
        <v>33478816.489795916</v>
      </c>
      <c r="TJ103" s="98" t="s">
        <v>33</v>
      </c>
      <c r="TK103" s="105">
        <v>230499007.65000001</v>
      </c>
      <c r="TL103" s="100">
        <v>4</v>
      </c>
      <c r="TM103" s="229">
        <v>4.2300000000000004</v>
      </c>
      <c r="TN103" s="108">
        <f>TK103/TL4</f>
        <v>33600438.432944603</v>
      </c>
      <c r="TP103" s="98" t="s">
        <v>33</v>
      </c>
      <c r="TQ103" s="105">
        <v>231282525.88999999</v>
      </c>
      <c r="TR103" s="100">
        <v>4</v>
      </c>
      <c r="TS103" s="229">
        <v>4.3600000000000003</v>
      </c>
      <c r="TT103" s="108">
        <f>TQ103/TR4</f>
        <v>33714653.91982507</v>
      </c>
      <c r="TV103" s="98" t="s">
        <v>33</v>
      </c>
      <c r="TW103" s="105">
        <v>232048107.91</v>
      </c>
      <c r="TX103" s="100">
        <v>4</v>
      </c>
      <c r="TY103" s="229">
        <v>3.84</v>
      </c>
      <c r="TZ103" s="108">
        <f>TW103/TX4</f>
        <v>33826254.797376089</v>
      </c>
      <c r="UB103" s="98" t="s">
        <v>33</v>
      </c>
      <c r="UC103" s="105">
        <v>232885111.61000001</v>
      </c>
      <c r="UD103" s="100">
        <v>4</v>
      </c>
      <c r="UE103" s="229">
        <v>4.33</v>
      </c>
      <c r="UF103" s="108">
        <f>UC103/UD4</f>
        <v>33948266.998542272</v>
      </c>
    </row>
    <row r="104" spans="1:553" x14ac:dyDescent="0.25">
      <c r="A104" s="128" t="s">
        <v>254</v>
      </c>
      <c r="B104" s="77" t="s">
        <v>121</v>
      </c>
      <c r="C104" s="258" t="s">
        <v>393</v>
      </c>
      <c r="D104" s="289"/>
      <c r="E104" s="94"/>
      <c r="F104" s="94"/>
      <c r="G104" s="91"/>
      <c r="H104" s="319"/>
      <c r="I104" s="125"/>
      <c r="J104" s="94"/>
      <c r="K104" s="94"/>
      <c r="M104" s="218"/>
      <c r="N104" s="89"/>
      <c r="O104" s="320"/>
      <c r="P104" s="94"/>
      <c r="Q104" s="320"/>
      <c r="R104" s="321"/>
      <c r="S104" s="89"/>
      <c r="T104" s="88"/>
      <c r="U104" s="94"/>
      <c r="V104" s="97"/>
      <c r="W104" s="321"/>
      <c r="X104" s="289"/>
      <c r="Y104" s="88"/>
      <c r="Z104" s="94"/>
      <c r="AA104" s="93"/>
      <c r="AB104" s="321"/>
      <c r="AC104" s="89"/>
      <c r="AD104" s="88"/>
      <c r="AE104" s="88"/>
      <c r="AF104" s="93"/>
      <c r="AG104" s="321"/>
      <c r="AH104" s="133"/>
      <c r="AI104" s="88"/>
      <c r="AJ104" s="94"/>
      <c r="AK104" s="220"/>
      <c r="AL104" s="321"/>
      <c r="AM104" s="89"/>
      <c r="AN104" s="88"/>
      <c r="AO104" s="94"/>
      <c r="AP104" s="264"/>
      <c r="AQ104" s="93"/>
      <c r="AR104" s="88"/>
      <c r="AS104" s="89"/>
      <c r="AT104" s="88"/>
      <c r="AU104" s="94"/>
      <c r="AV104" s="221"/>
      <c r="AW104" s="97"/>
      <c r="AX104" s="89"/>
      <c r="AY104" s="88"/>
      <c r="AZ104" s="94"/>
      <c r="BA104" s="94"/>
      <c r="BB104" s="220"/>
      <c r="BC104" s="326"/>
      <c r="BD104" s="88"/>
      <c r="BE104" s="327"/>
      <c r="BF104" s="113"/>
      <c r="BG104" s="97"/>
      <c r="BH104" s="98"/>
      <c r="BI104" s="99"/>
      <c r="BJ104" s="100"/>
      <c r="BK104" s="100"/>
      <c r="BL104" s="223"/>
      <c r="BM104" s="224"/>
      <c r="BN104" s="99"/>
      <c r="BO104" s="100"/>
      <c r="BP104" s="106"/>
      <c r="BQ104" s="104"/>
      <c r="BR104" s="98"/>
      <c r="BS104" s="99"/>
      <c r="BT104" s="100"/>
      <c r="BU104" s="106"/>
      <c r="BV104" s="104"/>
      <c r="BW104" s="98"/>
      <c r="BX104" s="99"/>
      <c r="BY104" s="100"/>
      <c r="BZ104" s="100"/>
      <c r="CA104" s="104"/>
      <c r="CB104" s="98"/>
      <c r="CC104" s="99"/>
      <c r="CD104" s="100"/>
      <c r="CE104" s="100"/>
      <c r="CF104" s="104"/>
      <c r="CG104" s="98"/>
      <c r="CH104" s="99"/>
      <c r="CI104" s="99"/>
      <c r="CJ104" s="106"/>
      <c r="CK104" s="105"/>
      <c r="CL104" s="98"/>
      <c r="CM104" s="105"/>
      <c r="CN104" s="105"/>
      <c r="CO104" s="106"/>
      <c r="CP104" s="104"/>
      <c r="CQ104" s="98"/>
      <c r="CR104" s="99"/>
      <c r="CS104" s="100"/>
      <c r="CT104" s="100"/>
      <c r="CU104" s="104"/>
      <c r="CW104" s="107"/>
      <c r="CZ104" s="104"/>
      <c r="DA104" s="105"/>
      <c r="DC104" s="107"/>
      <c r="DF104" s="104"/>
      <c r="DH104" s="107"/>
      <c r="DK104" s="104"/>
      <c r="DM104" s="107"/>
      <c r="DO104" s="228"/>
      <c r="DP104" s="104"/>
      <c r="DR104" s="107"/>
      <c r="DT104" s="228"/>
      <c r="DU104" s="104"/>
      <c r="DW104" s="107"/>
      <c r="DY104" s="228"/>
      <c r="DZ104" s="104"/>
      <c r="EB104" s="107"/>
      <c r="ED104" s="228"/>
      <c r="EE104" s="104"/>
      <c r="EG104" s="107"/>
      <c r="EI104" s="228"/>
      <c r="EJ104" s="104"/>
      <c r="EL104" s="107"/>
      <c r="EN104" s="228"/>
      <c r="EO104" s="104"/>
      <c r="EQ104" s="107"/>
      <c r="ES104" s="228"/>
      <c r="ET104" s="104"/>
      <c r="EV104" s="98"/>
      <c r="EW104" s="105"/>
      <c r="EX104" s="100"/>
      <c r="EY104" s="229"/>
      <c r="EZ104" s="104"/>
      <c r="FB104" s="98"/>
      <c r="FC104" s="105"/>
      <c r="FD104" s="100"/>
      <c r="FE104" s="229"/>
      <c r="FF104" s="104"/>
      <c r="FH104" s="98"/>
      <c r="FI104" s="105"/>
      <c r="FJ104" s="100"/>
      <c r="FK104" s="229"/>
      <c r="FL104" s="104"/>
      <c r="FN104" s="98"/>
      <c r="FO104" s="105"/>
      <c r="FP104" s="100"/>
      <c r="FQ104" s="229"/>
      <c r="FR104" s="104"/>
      <c r="FT104" s="98"/>
      <c r="FU104" s="105"/>
      <c r="FV104" s="100"/>
      <c r="FW104" s="229"/>
      <c r="FX104" s="104"/>
      <c r="FZ104" s="98"/>
      <c r="GA104" s="105"/>
      <c r="GB104" s="100"/>
      <c r="GC104" s="229"/>
      <c r="GD104" s="104"/>
      <c r="GF104" s="98"/>
      <c r="GG104" s="105"/>
      <c r="GH104" s="100"/>
      <c r="GI104" s="229"/>
      <c r="GJ104" s="104"/>
      <c r="GL104" s="98"/>
      <c r="GM104" s="105"/>
      <c r="GN104" s="100"/>
      <c r="GO104" s="229"/>
      <c r="GP104" s="104"/>
      <c r="GR104" s="98"/>
      <c r="GS104" s="105"/>
      <c r="GT104" s="100"/>
      <c r="GU104" s="229"/>
      <c r="GV104" s="104"/>
      <c r="GX104" s="98"/>
      <c r="GY104" s="105"/>
      <c r="GZ104" s="100"/>
      <c r="HA104" s="229"/>
      <c r="HB104" s="108"/>
      <c r="HD104" s="98"/>
      <c r="HE104" s="105"/>
      <c r="HF104" s="100"/>
      <c r="HG104" s="229"/>
      <c r="HH104" s="108"/>
      <c r="HJ104" s="98"/>
      <c r="HK104" s="105"/>
      <c r="HL104" s="100"/>
      <c r="HM104" s="229"/>
      <c r="HN104" s="108"/>
      <c r="HP104" s="98"/>
      <c r="HQ104" s="105"/>
      <c r="HR104" s="100"/>
      <c r="HS104" s="229"/>
      <c r="HT104" s="108"/>
      <c r="HV104" s="98"/>
      <c r="HW104" s="105"/>
      <c r="HX104" s="100"/>
      <c r="HY104" s="229"/>
      <c r="HZ104" s="108"/>
      <c r="IB104" s="98"/>
      <c r="IC104" s="105"/>
      <c r="ID104" s="100"/>
      <c r="IE104" s="229"/>
      <c r="IF104" s="108"/>
      <c r="IH104" s="98"/>
      <c r="II104" s="105"/>
      <c r="IJ104" s="100"/>
      <c r="IK104" s="229"/>
      <c r="IL104" s="108"/>
      <c r="IN104" s="98"/>
      <c r="IO104" s="105"/>
      <c r="IP104" s="100"/>
      <c r="IQ104" s="229"/>
      <c r="IR104" s="108"/>
      <c r="IT104" s="98"/>
      <c r="IU104" s="105"/>
      <c r="IV104" s="100"/>
      <c r="IW104" s="229"/>
      <c r="IX104" s="108"/>
      <c r="IZ104" s="98"/>
      <c r="JA104" s="105"/>
      <c r="JB104" s="100"/>
      <c r="JC104" s="229"/>
      <c r="JD104" s="108"/>
      <c r="JF104" s="98"/>
      <c r="JG104" s="105"/>
      <c r="JH104" s="100"/>
      <c r="JI104" s="229"/>
      <c r="JJ104" s="108"/>
      <c r="JL104" s="98"/>
      <c r="JM104" s="105"/>
      <c r="JN104" s="100"/>
      <c r="JO104" s="229"/>
      <c r="JP104" s="108"/>
      <c r="JR104" s="98"/>
      <c r="JS104" s="105"/>
      <c r="JT104" s="100"/>
      <c r="JU104" s="229"/>
      <c r="JV104" s="108"/>
      <c r="JX104" s="98"/>
      <c r="JY104" s="105"/>
      <c r="JZ104" s="100"/>
      <c r="KA104" s="229"/>
      <c r="KB104" s="108"/>
      <c r="KD104" s="98"/>
      <c r="KE104" s="105"/>
      <c r="KF104" s="100"/>
      <c r="KG104" s="229"/>
      <c r="KH104" s="108"/>
      <c r="KJ104" s="98"/>
      <c r="KK104" s="105"/>
      <c r="KL104" s="100"/>
      <c r="KM104" s="229"/>
      <c r="KN104" s="108"/>
      <c r="KP104" s="98"/>
      <c r="KQ104" s="105"/>
      <c r="KR104" s="100"/>
      <c r="KS104" s="229"/>
      <c r="KT104" s="108"/>
      <c r="KV104" s="98"/>
      <c r="KW104" s="105"/>
      <c r="KX104" s="100"/>
      <c r="KY104" s="229"/>
      <c r="KZ104" s="108"/>
      <c r="LB104" s="98"/>
      <c r="LC104" s="105"/>
      <c r="LD104" s="100"/>
      <c r="LE104" s="229"/>
      <c r="LF104" s="108"/>
      <c r="LH104" s="98"/>
      <c r="LI104" s="105"/>
      <c r="LJ104" s="100"/>
      <c r="LK104" s="229"/>
      <c r="LL104" s="108"/>
      <c r="LN104" s="98"/>
      <c r="LO104" s="105"/>
      <c r="LP104" s="100"/>
      <c r="LQ104" s="229"/>
      <c r="LR104" s="108"/>
      <c r="LT104" s="98"/>
      <c r="LU104" s="105"/>
      <c r="LV104" s="100"/>
      <c r="LW104" s="229"/>
      <c r="LX104" s="108"/>
      <c r="LZ104" s="98"/>
      <c r="MA104" s="105"/>
      <c r="MB104" s="100"/>
      <c r="MC104" s="229"/>
      <c r="MD104" s="108"/>
      <c r="MF104" s="98"/>
      <c r="MG104" s="105"/>
      <c r="MH104" s="100"/>
      <c r="MI104" s="229"/>
      <c r="MJ104" s="108"/>
      <c r="ML104" s="98"/>
      <c r="MM104" s="105"/>
      <c r="MN104" s="100"/>
      <c r="MO104" s="229"/>
      <c r="MP104" s="108"/>
      <c r="MR104" s="98"/>
      <c r="MS104" s="105"/>
      <c r="MT104" s="100"/>
      <c r="MU104" s="229"/>
      <c r="MV104" s="108"/>
      <c r="MX104" s="98"/>
      <c r="MY104" s="105"/>
      <c r="MZ104" s="100"/>
      <c r="NA104" s="229"/>
      <c r="NB104" s="108"/>
      <c r="ND104" s="98"/>
      <c r="NE104" s="105"/>
      <c r="NF104" s="100"/>
      <c r="NG104" s="229"/>
      <c r="NH104" s="108"/>
      <c r="NJ104" s="98"/>
      <c r="NK104" s="105"/>
      <c r="NL104" s="100"/>
      <c r="NM104" s="229"/>
      <c r="NN104" s="108"/>
      <c r="NP104" s="98"/>
      <c r="NQ104" s="105"/>
      <c r="NR104" s="100"/>
      <c r="NS104" s="229"/>
      <c r="NT104" s="108"/>
      <c r="NV104" s="98"/>
      <c r="NW104" s="105"/>
      <c r="NX104" s="100"/>
      <c r="NY104" s="229"/>
      <c r="NZ104" s="108"/>
      <c r="OB104" s="98"/>
      <c r="OC104" s="105"/>
      <c r="OD104" s="100"/>
      <c r="OE104" s="229"/>
      <c r="OF104" s="108"/>
      <c r="OH104" s="98"/>
      <c r="OI104" s="105"/>
      <c r="OJ104" s="100"/>
      <c r="OK104" s="229"/>
      <c r="OL104" s="108"/>
      <c r="ON104" s="98"/>
      <c r="OO104" s="105"/>
      <c r="OP104" s="100"/>
      <c r="OQ104" s="229"/>
      <c r="OR104" s="108"/>
      <c r="OT104" s="98"/>
      <c r="OU104" s="105"/>
      <c r="OV104" s="100"/>
      <c r="OW104" s="229"/>
      <c r="OX104" s="108"/>
      <c r="OZ104" s="98"/>
      <c r="PA104" s="105"/>
      <c r="PB104" s="100"/>
      <c r="PC104" s="229"/>
      <c r="PD104" s="108"/>
      <c r="PF104" s="98"/>
      <c r="PG104" s="105"/>
      <c r="PH104" s="100"/>
      <c r="PI104" s="229"/>
      <c r="PJ104" s="108"/>
      <c r="PL104" s="98"/>
      <c r="PM104" s="105"/>
      <c r="PN104" s="100"/>
      <c r="PO104" s="229"/>
      <c r="PP104" s="108"/>
      <c r="PR104" s="98"/>
      <c r="PS104" s="105"/>
      <c r="PT104" s="100"/>
      <c r="PU104" s="229"/>
      <c r="PV104" s="108"/>
      <c r="PX104" s="98"/>
      <c r="PY104" s="105"/>
      <c r="PZ104" s="100"/>
      <c r="QA104" s="229"/>
      <c r="QB104" s="108"/>
      <c r="QD104" s="98"/>
      <c r="QE104" s="105"/>
      <c r="QF104" s="100"/>
      <c r="QG104" s="229"/>
      <c r="QH104" s="108"/>
      <c r="QJ104" s="98"/>
      <c r="QK104" s="105"/>
      <c r="QL104" s="100"/>
      <c r="QM104" s="229"/>
      <c r="QN104" s="108"/>
      <c r="QP104" s="98"/>
      <c r="QQ104" s="105"/>
      <c r="QR104" s="100"/>
      <c r="QS104" s="229"/>
      <c r="QT104" s="108"/>
      <c r="QV104" s="98"/>
      <c r="QW104" s="105"/>
      <c r="QX104" s="100"/>
      <c r="QY104" s="229"/>
      <c r="QZ104" s="108"/>
      <c r="RB104" s="98"/>
      <c r="RC104" s="105"/>
      <c r="RD104" s="100"/>
      <c r="RE104" s="229"/>
      <c r="RF104" s="108"/>
      <c r="RH104" s="98"/>
      <c r="RI104" s="105"/>
      <c r="RJ104" s="100"/>
      <c r="RK104" s="229"/>
      <c r="RL104" s="108"/>
      <c r="RN104" s="98"/>
      <c r="RO104" s="105"/>
      <c r="RP104" s="100"/>
      <c r="RQ104" s="229"/>
      <c r="RR104" s="108"/>
      <c r="RT104" s="98"/>
      <c r="RU104" s="105"/>
      <c r="RV104" s="100"/>
      <c r="RW104" s="229"/>
      <c r="RX104" s="108"/>
      <c r="RZ104" s="98"/>
      <c r="SA104" s="105"/>
      <c r="SB104" s="100"/>
      <c r="SC104" s="229"/>
      <c r="SD104" s="108"/>
      <c r="SF104" s="98"/>
      <c r="SG104" s="105"/>
      <c r="SH104" s="100"/>
      <c r="SI104" s="229"/>
      <c r="SJ104" s="108"/>
      <c r="SL104" s="98"/>
      <c r="SM104" s="105"/>
      <c r="SN104" s="100"/>
      <c r="SO104" s="229"/>
      <c r="SP104" s="108"/>
      <c r="SR104" s="98"/>
      <c r="SS104" s="105"/>
      <c r="ST104" s="100"/>
      <c r="SU104" s="229"/>
      <c r="SV104" s="108"/>
      <c r="SX104" s="98"/>
      <c r="SY104" s="105"/>
      <c r="SZ104" s="100"/>
      <c r="TA104" s="229"/>
      <c r="TB104" s="108"/>
      <c r="TD104" s="98"/>
      <c r="TE104" s="105"/>
      <c r="TF104" s="100"/>
      <c r="TG104" s="229"/>
      <c r="TH104" s="108"/>
      <c r="TJ104" s="98"/>
      <c r="TK104" s="105"/>
      <c r="TL104" s="100"/>
      <c r="TM104" s="229"/>
      <c r="TN104" s="108"/>
      <c r="TP104" s="98"/>
      <c r="TQ104" s="105"/>
      <c r="TR104" s="100"/>
      <c r="TS104" s="229"/>
      <c r="TT104" s="108"/>
      <c r="TV104" s="98" t="s">
        <v>394</v>
      </c>
      <c r="TW104" s="105">
        <v>1121200000</v>
      </c>
      <c r="TX104" s="100">
        <v>5</v>
      </c>
      <c r="TY104" s="229"/>
      <c r="TZ104" s="108">
        <f>TW104/TX4</f>
        <v>163440233.23615161</v>
      </c>
      <c r="UB104" s="98"/>
      <c r="UC104" s="105">
        <v>1121525716.6700001</v>
      </c>
      <c r="UD104" s="100">
        <v>5</v>
      </c>
      <c r="UE104" s="229">
        <v>0.35</v>
      </c>
      <c r="UF104" s="108">
        <f>UC104/UD4</f>
        <v>163487713.80029154</v>
      </c>
    </row>
    <row r="105" spans="1:553" x14ac:dyDescent="0.25">
      <c r="A105" s="134"/>
      <c r="B105" s="302" t="s">
        <v>17</v>
      </c>
      <c r="C105" s="330"/>
      <c r="D105" s="331"/>
      <c r="E105" s="150">
        <f>SUM(E76:E93)</f>
        <v>627880199.63</v>
      </c>
      <c r="F105" s="150">
        <f>SUM(F76:F93)</f>
        <v>17</v>
      </c>
      <c r="G105" s="155"/>
      <c r="H105" s="332">
        <f>SUM(H76:H93)</f>
        <v>90083242.414634153</v>
      </c>
      <c r="I105" s="308"/>
      <c r="J105" s="146">
        <f>SUM(J76:J93)</f>
        <v>637790104</v>
      </c>
      <c r="K105" s="146">
        <f>SUM(K76:K93)</f>
        <v>16</v>
      </c>
      <c r="L105" s="333"/>
      <c r="M105" s="309">
        <f>SUM(M76:M93)</f>
        <v>91505036.441893846</v>
      </c>
      <c r="N105" s="334"/>
      <c r="O105" s="159">
        <f>SUM(O76:O93)</f>
        <v>795032096</v>
      </c>
      <c r="P105" s="159">
        <f>SUM(P76:P93)</f>
        <v>22</v>
      </c>
      <c r="Q105" s="310">
        <f>SUM(Q76:Q93)</f>
        <v>114064863.12769012</v>
      </c>
      <c r="R105" s="311"/>
      <c r="S105" s="335"/>
      <c r="T105" s="150">
        <f>SUM(T76:T93)</f>
        <v>808091347</v>
      </c>
      <c r="U105" s="150">
        <f>SUM(U76:U93)</f>
        <v>23</v>
      </c>
      <c r="V105" s="336">
        <f>SUM(V76:V93)</f>
        <v>115938500.28694405</v>
      </c>
      <c r="W105" s="311"/>
      <c r="X105" s="150"/>
      <c r="Y105" s="150">
        <f>SUM(Y76:Y93)</f>
        <v>813621156</v>
      </c>
      <c r="Z105" s="150">
        <f>SUM(Z76:Z93)</f>
        <v>23</v>
      </c>
      <c r="AA105" s="337">
        <f>SUM(AA76:AA93)</f>
        <v>116731873.17073172</v>
      </c>
      <c r="AB105" s="311"/>
      <c r="AC105" s="149"/>
      <c r="AD105" s="150">
        <f>SUM(AD76:AD93)</f>
        <v>821642316</v>
      </c>
      <c r="AE105" s="150">
        <f>SUM(AE76:AE93)</f>
        <v>24</v>
      </c>
      <c r="AF105" s="337">
        <f>SUM(AF76:AF93)</f>
        <v>118392264.55331412</v>
      </c>
      <c r="AG105" s="311"/>
      <c r="AH105" s="150"/>
      <c r="AI105" s="150">
        <f>SUM(AI76:AI93)</f>
        <v>821771934</v>
      </c>
      <c r="AJ105" s="150">
        <f>SUM(AJ76:AJ93)</f>
        <v>24</v>
      </c>
      <c r="AK105" s="336">
        <f>SUM(AK76:AK93)</f>
        <v>118240566.04316548</v>
      </c>
      <c r="AL105" s="311"/>
      <c r="AM105" s="152"/>
      <c r="AN105" s="150">
        <f>SUM(AN76:AN93)</f>
        <v>823798417</v>
      </c>
      <c r="AO105" s="150">
        <f>SUM(AO76:AO93)</f>
        <v>24</v>
      </c>
      <c r="AP105" s="244"/>
      <c r="AQ105" s="151">
        <f>SUM(AQ76:AQ93)</f>
        <v>118702941.93083572</v>
      </c>
      <c r="AR105" s="156"/>
      <c r="AS105" s="149"/>
      <c r="AT105" s="150">
        <f>SUM(AT76:AT93)</f>
        <v>827111349</v>
      </c>
      <c r="AU105" s="150">
        <f>SUM(AU76:AU93)</f>
        <v>24</v>
      </c>
      <c r="AV105" s="338"/>
      <c r="AW105" s="154">
        <f>SUM(AW76:AW93)</f>
        <v>119180309.65417865</v>
      </c>
      <c r="AX105" s="149"/>
      <c r="AY105" s="150">
        <f>SUM(AY76:AY93)</f>
        <v>1006809681</v>
      </c>
      <c r="AZ105" s="150">
        <f>SUM(AZ76:AZ93)</f>
        <v>27</v>
      </c>
      <c r="BA105" s="158">
        <v>0.96</v>
      </c>
      <c r="BB105" s="154">
        <f>SUM(BB76:BB93)</f>
        <v>145492728.4682081</v>
      </c>
      <c r="BC105" s="149"/>
      <c r="BD105" s="159">
        <f>SUM(BD76:BD93)</f>
        <v>1009180928.49</v>
      </c>
      <c r="BE105" s="159">
        <f>SUM(BE76:BE93)</f>
        <v>27</v>
      </c>
      <c r="BF105" s="160"/>
      <c r="BG105" s="154">
        <f>SUM(BG76:BG93)</f>
        <v>146258105.57826087</v>
      </c>
      <c r="BH105" s="161"/>
      <c r="BI105" s="162">
        <f>SUM(BI76:BI93)</f>
        <v>604703198.46000004</v>
      </c>
      <c r="BJ105" s="162">
        <f>SUM(BJ76:BJ93)</f>
        <v>27</v>
      </c>
      <c r="BK105" s="163"/>
      <c r="BL105" s="164">
        <f>SUM(BL76:BL93)</f>
        <v>87765340.850507975</v>
      </c>
      <c r="BM105" s="246"/>
      <c r="BN105" s="162">
        <f>SUM(BN76:BN93)</f>
        <v>1014753975</v>
      </c>
      <c r="BO105" s="162">
        <f>SUM(BO76:BO93)</f>
        <v>27</v>
      </c>
      <c r="BP105" s="167"/>
      <c r="BQ105" s="164">
        <f>SUM(BQ76:BQ93)</f>
        <v>147279241.65457183</v>
      </c>
      <c r="BR105" s="161"/>
      <c r="BS105" s="166">
        <f>SUM(BS76:BS93)</f>
        <v>1120354624</v>
      </c>
      <c r="BT105" s="166">
        <f>SUM(BT76:BT93)</f>
        <v>27</v>
      </c>
      <c r="BU105" s="167"/>
      <c r="BV105" s="164">
        <f>SUM(BV76:BV93)</f>
        <v>162842241.86046511</v>
      </c>
      <c r="BW105" s="161"/>
      <c r="BX105" s="166">
        <f>SUM(BX76:BX93)</f>
        <v>1123516497</v>
      </c>
      <c r="BY105" s="166">
        <f>SUM(BY76:BY93)</f>
        <v>27</v>
      </c>
      <c r="BZ105" s="167"/>
      <c r="CA105" s="164">
        <f>SUM(CA76:CA93)</f>
        <v>163539519.21397379</v>
      </c>
      <c r="CB105" s="161"/>
      <c r="CC105" s="166">
        <f>SUM(CC76:CC93)</f>
        <v>1126776116</v>
      </c>
      <c r="CD105" s="166">
        <f>SUM(CD76:CD93)</f>
        <v>27</v>
      </c>
      <c r="CE105" s="163"/>
      <c r="CF105" s="164">
        <f>SUM(CF76:CF93)</f>
        <v>164013990.68413392</v>
      </c>
      <c r="CG105" s="161"/>
      <c r="CH105" s="166">
        <f>SUM(CH76:CH93)</f>
        <v>1561084654</v>
      </c>
      <c r="CI105" s="166">
        <f>SUM(CI76:CI93)</f>
        <v>30</v>
      </c>
      <c r="CJ105" s="163"/>
      <c r="CK105" s="173">
        <f>SUM(CK76:CK93)</f>
        <v>227232118.48617175</v>
      </c>
      <c r="CL105" s="161"/>
      <c r="CM105" s="166">
        <f>SUM(CM76:CM93)</f>
        <v>1732981934</v>
      </c>
      <c r="CN105" s="166">
        <f>SUM(CN77:CN89)</f>
        <v>27</v>
      </c>
      <c r="CO105" s="167"/>
      <c r="CP105" s="164">
        <f>SUM(CP76:CP93)</f>
        <v>252253556.62299854</v>
      </c>
      <c r="CQ105" s="161"/>
      <c r="CR105" s="166">
        <f>SUM(CR76:CR93)</f>
        <v>2073431129</v>
      </c>
      <c r="CS105" s="163">
        <f>SUM(CS77:CS89)</f>
        <v>32</v>
      </c>
      <c r="CT105" s="163"/>
      <c r="CU105" s="164">
        <f>SUM(CU76:CU93)</f>
        <v>302249435.71428567</v>
      </c>
      <c r="CV105" s="161"/>
      <c r="CW105" s="166">
        <f>SUM(CW76:CW93)</f>
        <v>1877679115.2899997</v>
      </c>
      <c r="CX105" s="166">
        <f>SUM(CX76:CX93)</f>
        <v>39</v>
      </c>
      <c r="CY105" s="167"/>
      <c r="CZ105" s="164">
        <f>SUM(CZ76:CZ93)</f>
        <v>273714156.74781334</v>
      </c>
      <c r="DA105" s="173"/>
      <c r="DB105" s="161"/>
      <c r="DC105" s="166">
        <f>SUM(DC76:DC93)</f>
        <v>1880442206</v>
      </c>
      <c r="DD105" s="166">
        <f>SUM(DD76:DD93)</f>
        <v>39</v>
      </c>
      <c r="DE105" s="167"/>
      <c r="DF105" s="164">
        <f>SUM(DF76:DF93)</f>
        <v>274116939.65014577</v>
      </c>
      <c r="DG105" s="161"/>
      <c r="DH105" s="166">
        <f>SUM(DH76:DH93)</f>
        <v>1885529262</v>
      </c>
      <c r="DI105" s="166">
        <f>SUM(DI76:DI93)</f>
        <v>39</v>
      </c>
      <c r="DJ105" s="167"/>
      <c r="DK105" s="164">
        <f>SUM(DK76:DK93)</f>
        <v>274858493.00291544</v>
      </c>
      <c r="DL105" s="161"/>
      <c r="DM105" s="166">
        <f>SUM(DM76:DM93)</f>
        <v>1900953566</v>
      </c>
      <c r="DN105" s="166">
        <f>SUM(DN76:DN93)</f>
        <v>39</v>
      </c>
      <c r="DO105" s="167"/>
      <c r="DP105" s="164">
        <f>SUM(DP76:DP93)</f>
        <v>277106933.819242</v>
      </c>
      <c r="DQ105" s="161"/>
      <c r="DR105" s="166">
        <f>SUM(DR76:DR93)</f>
        <v>1905847291</v>
      </c>
      <c r="DS105" s="166">
        <f>SUM(DS76:DS93)</f>
        <v>39</v>
      </c>
      <c r="DT105" s="167"/>
      <c r="DU105" s="164">
        <f>SUM(DU76:DU93)</f>
        <v>277820304.81049562</v>
      </c>
      <c r="DV105" s="161"/>
      <c r="DW105" s="166">
        <f>SUM(DW76:DW93)</f>
        <v>1941858955</v>
      </c>
      <c r="DX105" s="166">
        <f>SUM(DX76:DX93)</f>
        <v>40</v>
      </c>
      <c r="DY105" s="167"/>
      <c r="DZ105" s="164">
        <f>SUM(DZ76:DZ93)</f>
        <v>283069818.51311958</v>
      </c>
      <c r="EA105" s="161"/>
      <c r="EB105" s="166">
        <f>SUM(EB76:EB93)</f>
        <v>1946317155</v>
      </c>
      <c r="EC105" s="166">
        <f>SUM(EC76:EC93)</f>
        <v>40</v>
      </c>
      <c r="ED105" s="167"/>
      <c r="EE105" s="164">
        <f>SUM(EE76:EE93)</f>
        <v>283719701.89504367</v>
      </c>
      <c r="EF105" s="161"/>
      <c r="EG105" s="166">
        <f>SUM(EG76:EG93)</f>
        <v>1950540290</v>
      </c>
      <c r="EH105" s="166">
        <f>SUM(EH76:EH93)</f>
        <v>40</v>
      </c>
      <c r="EI105" s="167"/>
      <c r="EJ105" s="164">
        <f>SUM(EJ76:EJ93)</f>
        <v>284335319.24198246</v>
      </c>
      <c r="EK105" s="161"/>
      <c r="EL105" s="166">
        <f>SUM(EL76:EL93)</f>
        <v>1955378109</v>
      </c>
      <c r="EM105" s="166">
        <f>SUM(EM76:EM93)</f>
        <v>40</v>
      </c>
      <c r="EN105" s="167"/>
      <c r="EO105" s="164">
        <f>SUM(EO76:EO93)</f>
        <v>285040540.67055392</v>
      </c>
      <c r="EP105" s="161"/>
      <c r="EQ105" s="166">
        <f>SUM(EQ76:EQ93)</f>
        <v>2061279422</v>
      </c>
      <c r="ER105" s="166">
        <f>SUM(ER76:ER93)</f>
        <v>48</v>
      </c>
      <c r="ES105" s="167"/>
      <c r="ET105" s="164">
        <f>SUM(ET76:ET93)</f>
        <v>300478049.85422736</v>
      </c>
      <c r="EV105" s="161"/>
      <c r="EW105" s="166">
        <f>SUM(EW76:EW93)</f>
        <v>2495782207</v>
      </c>
      <c r="EX105" s="166">
        <f>SUM(EX76:EX93)</f>
        <v>51</v>
      </c>
      <c r="EY105" s="167"/>
      <c r="EZ105" s="164">
        <f>SUM(EZ76:EZ93)</f>
        <v>363816648.25072885</v>
      </c>
      <c r="FB105" s="161"/>
      <c r="FC105" s="166">
        <f>SUM(FC76:FC93)</f>
        <v>2676082201</v>
      </c>
      <c r="FD105" s="166">
        <f>SUM(FD76:FD93)</f>
        <v>52</v>
      </c>
      <c r="FE105" s="167"/>
      <c r="FF105" s="164">
        <f>SUM(FF76:FF93)</f>
        <v>390099446.20991254</v>
      </c>
      <c r="FH105" s="161"/>
      <c r="FI105" s="166">
        <f>SUM(FI76:FI93)</f>
        <v>3028963893</v>
      </c>
      <c r="FJ105" s="166">
        <f>SUM(FJ76:FJ93)</f>
        <v>52</v>
      </c>
      <c r="FK105" s="167"/>
      <c r="FL105" s="164">
        <f>SUM(FL76:FL93)</f>
        <v>441539926.09329438</v>
      </c>
      <c r="FN105" s="161"/>
      <c r="FO105" s="166">
        <f>SUM(FO76:FO93)</f>
        <v>3348849587</v>
      </c>
      <c r="FP105" s="166">
        <f>SUM(FP76:FP93)</f>
        <v>58</v>
      </c>
      <c r="FQ105" s="167"/>
      <c r="FR105" s="164">
        <f>SUM(FR76:FR93)</f>
        <v>488170493.73177838</v>
      </c>
      <c r="FT105" s="161"/>
      <c r="FU105" s="166">
        <f>SUM(FU76:FU93)</f>
        <v>3356607970</v>
      </c>
      <c r="FV105" s="166">
        <f>SUM(FV76:FV93)</f>
        <v>58</v>
      </c>
      <c r="FW105" s="167"/>
      <c r="FX105" s="164">
        <f>SUM(FX76:FX93)</f>
        <v>489301453.35276967</v>
      </c>
      <c r="FZ105" s="161"/>
      <c r="GA105" s="166">
        <f>SUM(GA76:GA93)</f>
        <v>3365125979</v>
      </c>
      <c r="GB105" s="166">
        <f>SUM(GB76:GB93)</f>
        <v>58</v>
      </c>
      <c r="GC105" s="167"/>
      <c r="GD105" s="164">
        <f>SUM(GD76:GD93)</f>
        <v>490543145.62682217</v>
      </c>
      <c r="GF105" s="161"/>
      <c r="GG105" s="166">
        <f>SUM(GG76:GG93)</f>
        <v>3384021934</v>
      </c>
      <c r="GH105" s="166">
        <f>SUM(GH76:GH93)</f>
        <v>58</v>
      </c>
      <c r="GI105" s="167"/>
      <c r="GJ105" s="164">
        <f>SUM(GJ76:GJ93)</f>
        <v>493297658.01749271</v>
      </c>
      <c r="GL105" s="161"/>
      <c r="GM105" s="166">
        <f>SUM(GM76:GM93)</f>
        <v>3390923674</v>
      </c>
      <c r="GN105" s="166">
        <f>SUM(GN76:GN93)</f>
        <v>58</v>
      </c>
      <c r="GO105" s="167"/>
      <c r="GP105" s="164">
        <f>SUM(GP76:GP93)</f>
        <v>494303742.56559759</v>
      </c>
      <c r="GR105" s="161"/>
      <c r="GS105" s="166">
        <f>SUM(GS76:GS93)</f>
        <v>3400994343</v>
      </c>
      <c r="GT105" s="166">
        <f>SUM(GT76:GT93)</f>
        <v>58</v>
      </c>
      <c r="GU105" s="167"/>
      <c r="GV105" s="164">
        <f>SUM(GV76:GV93)</f>
        <v>495771770.11661804</v>
      </c>
      <c r="GX105" s="161"/>
      <c r="GY105" s="166">
        <f>SUM(GY76:GY93)</f>
        <v>3414252935</v>
      </c>
      <c r="GZ105" s="166">
        <f>SUM(GZ76:GZ93)</f>
        <v>59</v>
      </c>
      <c r="HA105" s="167"/>
      <c r="HB105" s="174">
        <f>SUM(HB76:HB93)</f>
        <v>497704509.47521853</v>
      </c>
      <c r="HD105" s="161"/>
      <c r="HE105" s="166">
        <f>SUM(HE76:HE93)</f>
        <v>3567774732.7999997</v>
      </c>
      <c r="HF105" s="166">
        <f>SUM(HF76:HF93)</f>
        <v>59</v>
      </c>
      <c r="HG105" s="167"/>
      <c r="HH105" s="174">
        <f>SUM(HH76:HH93)</f>
        <v>520083780.29154509</v>
      </c>
      <c r="HJ105" s="161"/>
      <c r="HK105" s="166">
        <f>SUM(HK76:HK93)</f>
        <v>3575032408</v>
      </c>
      <c r="HL105" s="166">
        <f>SUM(HL76:HL93)</f>
        <v>59</v>
      </c>
      <c r="HM105" s="167"/>
      <c r="HN105" s="174">
        <f>SUM(HN76:HN93)</f>
        <v>521141750.43731785</v>
      </c>
      <c r="HP105" s="161"/>
      <c r="HQ105" s="166">
        <f>SUM(HQ76:HQ93)</f>
        <v>3583318542</v>
      </c>
      <c r="HR105" s="166">
        <f>SUM(HR76:HR93)</f>
        <v>59</v>
      </c>
      <c r="HS105" s="167"/>
      <c r="HT105" s="174">
        <f>SUM(HT76:HT93)</f>
        <v>522349641.69096202</v>
      </c>
      <c r="HV105" s="161"/>
      <c r="HW105" s="166">
        <f>SUM(HW76:HW93)</f>
        <v>3653489501</v>
      </c>
      <c r="HX105" s="166">
        <f>SUM(HX76:HX93)</f>
        <v>55</v>
      </c>
      <c r="HY105" s="167"/>
      <c r="HZ105" s="174">
        <f>SUM(HZ76:HZ93)</f>
        <v>532578644.46064132</v>
      </c>
      <c r="IB105" s="161"/>
      <c r="IC105" s="166">
        <f>SUM(IC76:IC93)</f>
        <v>3666048628</v>
      </c>
      <c r="ID105" s="166">
        <f>SUM(ID76:ID93)</f>
        <v>55</v>
      </c>
      <c r="IE105" s="167"/>
      <c r="IF105" s="174">
        <f>SUM(IF76:IF93)</f>
        <v>534409420.99125361</v>
      </c>
      <c r="IH105" s="161"/>
      <c r="II105" s="166">
        <f>SUM(II76:II93)</f>
        <v>3786766083</v>
      </c>
      <c r="IJ105" s="166">
        <f>SUM(IJ76:IJ93)</f>
        <v>57</v>
      </c>
      <c r="IK105" s="167"/>
      <c r="IL105" s="174">
        <f>SUM(IL76:IL93)</f>
        <v>552006717.63848388</v>
      </c>
      <c r="IN105" s="161"/>
      <c r="IO105" s="166">
        <f>SUM(IO76:IO93)</f>
        <v>3798910308</v>
      </c>
      <c r="IP105" s="166">
        <f>SUM(IP76:IP93)</f>
        <v>57</v>
      </c>
      <c r="IQ105" s="167"/>
      <c r="IR105" s="174">
        <f>SUM(IR76:IR93)</f>
        <v>553777012.82798827</v>
      </c>
      <c r="IT105" s="161"/>
      <c r="IU105" s="166">
        <f>SUM(IU76:IU93)</f>
        <v>3806979374</v>
      </c>
      <c r="IV105" s="166">
        <f>SUM(IV76:IV93)</f>
        <v>57</v>
      </c>
      <c r="IW105" s="167"/>
      <c r="IX105" s="174">
        <f>SUM(IX76:IX93)</f>
        <v>554953261.51603496</v>
      </c>
      <c r="IZ105" s="161"/>
      <c r="JA105" s="166">
        <f>SUM(JA76:JA93)</f>
        <v>3815307167</v>
      </c>
      <c r="JB105" s="166">
        <f>SUM(JB76:JB93)</f>
        <v>57</v>
      </c>
      <c r="JC105" s="167"/>
      <c r="JD105" s="174">
        <f>SUM(JD76:JD93)</f>
        <v>556167225.5102042</v>
      </c>
      <c r="JF105" s="161"/>
      <c r="JG105" s="166">
        <f>SUM(JG76:JG93)</f>
        <v>4108943382</v>
      </c>
      <c r="JH105" s="166">
        <f>SUM(JH76:JH93)</f>
        <v>60</v>
      </c>
      <c r="JI105" s="167"/>
      <c r="JJ105" s="174">
        <f>SUM(JJ76:JJ93)</f>
        <v>598971338.48396504</v>
      </c>
      <c r="JL105" s="161"/>
      <c r="JM105" s="166">
        <f>SUM(JM76:JM93)</f>
        <v>4122576756</v>
      </c>
      <c r="JN105" s="166">
        <f>SUM(JN76:JN93)</f>
        <v>60</v>
      </c>
      <c r="JO105" s="167"/>
      <c r="JP105" s="174">
        <f>SUM(JP76:JP93)</f>
        <v>600958710.78717208</v>
      </c>
      <c r="JR105" s="161"/>
      <c r="JS105" s="166">
        <f>SUM(JS76:JS93)</f>
        <v>4134545699</v>
      </c>
      <c r="JT105" s="166">
        <f>SUM(JT76:JT93)</f>
        <v>60</v>
      </c>
      <c r="JU105" s="167"/>
      <c r="JV105" s="174">
        <f>SUM(JV76:JV93)</f>
        <v>602703454.66472304</v>
      </c>
      <c r="JX105" s="161"/>
      <c r="JY105" s="166">
        <f>SUM(JY76:JY93)</f>
        <v>4146950879</v>
      </c>
      <c r="JZ105" s="166">
        <f>SUM(JZ76:JZ93)</f>
        <v>60</v>
      </c>
      <c r="KA105" s="167"/>
      <c r="KB105" s="174">
        <f>SUM(KB76:KB93)</f>
        <v>604511789.94169092</v>
      </c>
      <c r="KD105" s="161"/>
      <c r="KE105" s="166">
        <f>SUM(KE76:KE93)</f>
        <v>4171624793</v>
      </c>
      <c r="KF105" s="166">
        <f>SUM(KF76:KF93)</f>
        <v>61</v>
      </c>
      <c r="KG105" s="167"/>
      <c r="KH105" s="174">
        <f>SUM(KH76:KH93)</f>
        <v>608108570.40816331</v>
      </c>
      <c r="KJ105" s="161"/>
      <c r="KK105" s="166">
        <f>SUM(KK76:KK93)</f>
        <v>4189313911</v>
      </c>
      <c r="KL105" s="166">
        <f>SUM(KL76:KL93)</f>
        <v>61</v>
      </c>
      <c r="KM105" s="167"/>
      <c r="KN105" s="174">
        <f>SUM(KN76:KN93)</f>
        <v>610687159.03790069</v>
      </c>
      <c r="KP105" s="161"/>
      <c r="KQ105" s="166">
        <f>SUM(KQ76:KQ93)</f>
        <v>4207314219</v>
      </c>
      <c r="KR105" s="166">
        <f>SUM(KR76:KR93)</f>
        <v>61</v>
      </c>
      <c r="KS105" s="167"/>
      <c r="KT105" s="174">
        <f>SUM(KT76:KT93)</f>
        <v>613311110.64139938</v>
      </c>
      <c r="KV105" s="161"/>
      <c r="KW105" s="166">
        <f>SUM(KW76:KW93)</f>
        <v>4223100508</v>
      </c>
      <c r="KX105" s="166">
        <f>SUM(KX76:KX93)</f>
        <v>61</v>
      </c>
      <c r="KY105" s="167"/>
      <c r="KZ105" s="174">
        <f>SUM(KZ76:KZ93)</f>
        <v>615612318.95043731</v>
      </c>
      <c r="LB105" s="161"/>
      <c r="LC105" s="166">
        <f>SUM(LC76:LC93)</f>
        <v>4235647212</v>
      </c>
      <c r="LD105" s="166">
        <f>SUM(LD76:LD93)</f>
        <v>61</v>
      </c>
      <c r="LE105" s="167"/>
      <c r="LF105" s="174">
        <f>SUM(LF76:LF93)</f>
        <v>617441284.54810488</v>
      </c>
      <c r="LH105" s="161"/>
      <c r="LI105" s="166">
        <f>SUM(LI76:LI94)</f>
        <v>4347590946</v>
      </c>
      <c r="LJ105" s="166">
        <f>SUM(LJ76:LJ94)</f>
        <v>64</v>
      </c>
      <c r="LK105" s="167"/>
      <c r="LL105" s="174">
        <f>SUM(LL76:LL94)</f>
        <v>633759613.11953342</v>
      </c>
      <c r="LN105" s="161"/>
      <c r="LO105" s="166">
        <f>SUM(LO76:LO94)</f>
        <v>4360104810</v>
      </c>
      <c r="LP105" s="166">
        <f>SUM(LP76:LP94)</f>
        <v>64</v>
      </c>
      <c r="LQ105" s="167"/>
      <c r="LR105" s="174">
        <f>SUM(LR76:LR94)</f>
        <v>635583791.5451895</v>
      </c>
      <c r="LT105" s="161"/>
      <c r="LU105" s="166">
        <f>SUM(LU76:LU94)</f>
        <v>4372998303</v>
      </c>
      <c r="LV105" s="166">
        <f>SUM(LV76:LV94)</f>
        <v>64</v>
      </c>
      <c r="LW105" s="167"/>
      <c r="LX105" s="174">
        <f>SUM(LX76:LX94)</f>
        <v>637463309.47521877</v>
      </c>
      <c r="LZ105" s="161"/>
      <c r="MA105" s="166">
        <f>SUM(MA76:MA95)</f>
        <v>4561595343</v>
      </c>
      <c r="MB105" s="166">
        <f>SUM(MB76:MB95)</f>
        <v>68</v>
      </c>
      <c r="MC105" s="167"/>
      <c r="MD105" s="174">
        <f>SUM(MD76:MD95)</f>
        <v>664955589.35860062</v>
      </c>
      <c r="MF105" s="161"/>
      <c r="MG105" s="166">
        <f>SUM(MG76:MG95)</f>
        <v>4570364284</v>
      </c>
      <c r="MH105" s="166">
        <f>SUM(MH76:MH95)</f>
        <v>68</v>
      </c>
      <c r="MI105" s="167"/>
      <c r="MJ105" s="174">
        <f>SUM(MJ76:MJ95)</f>
        <v>666233860.64139926</v>
      </c>
      <c r="ML105" s="161"/>
      <c r="MM105" s="166">
        <f>SUM(MM76:MM95)</f>
        <v>4859998615</v>
      </c>
      <c r="MN105" s="166">
        <f>SUM(MN76:MN95)</f>
        <v>68</v>
      </c>
      <c r="MO105" s="167"/>
      <c r="MP105" s="174">
        <f>SUM(MP76:MP95)</f>
        <v>708454608.60058308</v>
      </c>
      <c r="MR105" s="161"/>
      <c r="MS105" s="166">
        <f>SUM(MS76:MS95)</f>
        <v>4929471797</v>
      </c>
      <c r="MT105" s="166">
        <f>SUM(MT76:MT95)</f>
        <v>68</v>
      </c>
      <c r="MU105" s="167"/>
      <c r="MV105" s="174">
        <f>SUM(MV76:MV95)</f>
        <v>718581894.60641396</v>
      </c>
      <c r="MX105" s="161"/>
      <c r="MY105" s="166">
        <f>SUM(MY76:MY95)</f>
        <v>4942089051</v>
      </c>
      <c r="MZ105" s="166">
        <f>SUM(MZ76:MZ95)</f>
        <v>68</v>
      </c>
      <c r="NA105" s="167"/>
      <c r="NB105" s="174">
        <f>SUM(NB76:NB95)</f>
        <v>720421144.46064138</v>
      </c>
      <c r="ND105" s="161"/>
      <c r="NE105" s="166">
        <f>SUM(NE76:NE97)</f>
        <v>6060287152</v>
      </c>
      <c r="NF105" s="166">
        <f>SUM(NF76:NF97)</f>
        <v>75</v>
      </c>
      <c r="NG105" s="167"/>
      <c r="NH105" s="174">
        <f>SUM(NH76:NH97)</f>
        <v>883423783.09037876</v>
      </c>
      <c r="NJ105" s="161"/>
      <c r="NK105" s="166">
        <f>SUM(NK76:NK97)</f>
        <v>6565681723</v>
      </c>
      <c r="NL105" s="166">
        <f>SUM(NL76:NL97)</f>
        <v>75</v>
      </c>
      <c r="NM105" s="167"/>
      <c r="NN105" s="174">
        <f>SUM(NN76:NN97)</f>
        <v>957096461.07871711</v>
      </c>
      <c r="NP105" s="161"/>
      <c r="NQ105" s="166">
        <f>SUM(NQ76:NQ97)</f>
        <v>6582068196</v>
      </c>
      <c r="NR105" s="166">
        <f>SUM(NR76:NR97)</f>
        <v>75</v>
      </c>
      <c r="NS105" s="167"/>
      <c r="NT105" s="174">
        <f>SUM(NT76:NT97)</f>
        <v>959485159.76676381</v>
      </c>
      <c r="NU105" s="18"/>
      <c r="NV105" s="161"/>
      <c r="NW105" s="166">
        <f>SUM(NW76:NW97)</f>
        <v>6830731725</v>
      </c>
      <c r="NX105" s="166">
        <f>SUM(NX76:NX97)</f>
        <v>75</v>
      </c>
      <c r="NY105" s="167"/>
      <c r="NZ105" s="174">
        <f>SUM(NZ76:NZ97)</f>
        <v>995733487.60932946</v>
      </c>
      <c r="OA105" s="18"/>
      <c r="OB105" s="161"/>
      <c r="OC105" s="166">
        <f>SUM(OC76:OC97)</f>
        <v>6079849383</v>
      </c>
      <c r="OD105" s="166">
        <f>SUM(OD76:OD97)</f>
        <v>75</v>
      </c>
      <c r="OE105" s="167"/>
      <c r="OF105" s="174">
        <f>SUM(OF76:OF97)</f>
        <v>886275420.26239073</v>
      </c>
      <c r="OG105" s="18"/>
      <c r="OH105" s="161"/>
      <c r="OI105" s="166">
        <f>SUM(OI76:OI97)</f>
        <v>7120518527</v>
      </c>
      <c r="OJ105" s="166">
        <f>SUM(OJ76:OJ97)</f>
        <v>75</v>
      </c>
      <c r="OK105" s="167"/>
      <c r="OL105" s="174">
        <f>SUM(OL76:OL97)</f>
        <v>1037976461.6618077</v>
      </c>
      <c r="OM105" s="18"/>
      <c r="ON105" s="161"/>
      <c r="OO105" s="166">
        <f>SUM(OO76:OO97)</f>
        <v>7137663524</v>
      </c>
      <c r="OP105" s="166">
        <f>SUM(OP76:OP97)</f>
        <v>75</v>
      </c>
      <c r="OQ105" s="167"/>
      <c r="OR105" s="174">
        <f>SUM(OR76:OR97)</f>
        <v>1040475732.3615161</v>
      </c>
      <c r="OS105" s="18"/>
      <c r="OT105" s="161"/>
      <c r="OU105" s="166">
        <f>SUM(OU76:OU98)</f>
        <v>7667177307</v>
      </c>
      <c r="OV105" s="166">
        <f>SUM(OV76:OV98)</f>
        <v>79</v>
      </c>
      <c r="OW105" s="167"/>
      <c r="OX105" s="174">
        <f>SUM(OX76:OX98)</f>
        <v>1117664330.4664724</v>
      </c>
      <c r="OY105" s="18"/>
      <c r="OZ105" s="161"/>
      <c r="PA105" s="166">
        <f>SUM(PA76:PA98)</f>
        <v>7688597733</v>
      </c>
      <c r="PB105" s="166">
        <f>SUM(PB76:PB98)</f>
        <v>79</v>
      </c>
      <c r="PC105" s="167"/>
      <c r="PD105" s="174">
        <f>SUM(PD76:PD98)</f>
        <v>1120786841.5451891</v>
      </c>
      <c r="PE105" s="18"/>
      <c r="PF105" s="161"/>
      <c r="PG105" s="166">
        <f>SUM(PG76:PG98)</f>
        <v>7716156742</v>
      </c>
      <c r="PH105" s="166">
        <f>SUM(PH76:PH98)</f>
        <v>79</v>
      </c>
      <c r="PI105" s="167"/>
      <c r="PJ105" s="174">
        <f>SUM(PJ76:PJ98)</f>
        <v>1124804189.7959182</v>
      </c>
      <c r="PK105" s="18"/>
      <c r="PL105" s="161"/>
      <c r="PM105" s="166">
        <f>SUM(PM76:PM98)</f>
        <v>7850753920</v>
      </c>
      <c r="PN105" s="166">
        <f>SUM(PN76:PN98)</f>
        <v>79</v>
      </c>
      <c r="PO105" s="167"/>
      <c r="PP105" s="174">
        <f>SUM(PP76:PP98)</f>
        <v>1144424769.6793003</v>
      </c>
      <c r="PQ105" s="18"/>
      <c r="PR105" s="161"/>
      <c r="PS105" s="166">
        <f>SUM(PS76:PS98)</f>
        <v>7692669200</v>
      </c>
      <c r="PT105" s="166">
        <f>SUM(PT76:PT98)</f>
        <v>68</v>
      </c>
      <c r="PU105" s="167"/>
      <c r="PV105" s="174">
        <f>SUM(PV76:PV98)</f>
        <v>1121380349.8542273</v>
      </c>
      <c r="PW105" s="18"/>
      <c r="PX105" s="161"/>
      <c r="PY105" s="166">
        <f>SUM(PY76:PY99)</f>
        <v>8250947847</v>
      </c>
      <c r="PZ105" s="166">
        <f>SUM(PZ76:PZ99)</f>
        <v>71</v>
      </c>
      <c r="QA105" s="167"/>
      <c r="QB105" s="174">
        <f>SUM(QB76:QB99)</f>
        <v>1202762076.8221574</v>
      </c>
      <c r="QC105" s="18"/>
      <c r="QD105" s="161"/>
      <c r="QE105" s="166">
        <f>SUM(QE76:QE99)</f>
        <v>8231926273</v>
      </c>
      <c r="QF105" s="166">
        <f>SUM(QF76:QF99)</f>
        <v>72</v>
      </c>
      <c r="QG105" s="167"/>
      <c r="QH105" s="174">
        <f>SUM(QH76:QH99)</f>
        <v>1199989252.6239069</v>
      </c>
      <c r="QI105" s="18"/>
      <c r="QJ105" s="161"/>
      <c r="QK105" s="166">
        <f>SUM(QK76:QK101)</f>
        <v>8445934472</v>
      </c>
      <c r="QL105" s="166">
        <f>SUM(QL76:QL101)</f>
        <v>82</v>
      </c>
      <c r="QM105" s="167"/>
      <c r="QN105" s="174">
        <f>SUM(QN76:QN101)</f>
        <v>1231185783.0903788</v>
      </c>
      <c r="QO105" s="18"/>
      <c r="QP105" s="161"/>
      <c r="QQ105" s="166">
        <f>SUM(QQ76:QQ101)</f>
        <v>8465399106</v>
      </c>
      <c r="QR105" s="166">
        <f>SUM(QR76:QR101)</f>
        <v>82</v>
      </c>
      <c r="QS105" s="167"/>
      <c r="QT105" s="174">
        <f>SUM(QT76:QT101)</f>
        <v>1234023193.2944605</v>
      </c>
      <c r="QU105" s="18"/>
      <c r="QV105" s="161"/>
      <c r="QW105" s="166">
        <f>SUM(QW76:QW103)</f>
        <v>8621502459</v>
      </c>
      <c r="QX105" s="166">
        <f>SUM(QX76:QX103)</f>
        <v>86</v>
      </c>
      <c r="QY105" s="167"/>
      <c r="QZ105" s="174">
        <f>SUM(QZ76:QZ103)</f>
        <v>1256778784.1107872</v>
      </c>
      <c r="RA105" s="18"/>
      <c r="RB105" s="161"/>
      <c r="RC105" s="166">
        <f>SUM(RC76:RC103)</f>
        <v>8629434086</v>
      </c>
      <c r="RD105" s="166">
        <f>SUM(RD76:RD103)</f>
        <v>86</v>
      </c>
      <c r="RE105" s="167"/>
      <c r="RF105" s="174">
        <f>SUM(RF76:RF103)</f>
        <v>1257934997.9591837</v>
      </c>
      <c r="RG105" s="18"/>
      <c r="RH105" s="161"/>
      <c r="RI105" s="166">
        <f>SUM(RI76:RI103)</f>
        <v>8641012224</v>
      </c>
      <c r="RJ105" s="166">
        <f>SUM(RJ76:RJ103)</f>
        <v>86</v>
      </c>
      <c r="RK105" s="167"/>
      <c r="RL105" s="174">
        <f>SUM(RL76:RL103)</f>
        <v>1259622773.1778426</v>
      </c>
      <c r="RM105" s="18"/>
      <c r="RN105" s="161"/>
      <c r="RO105" s="166">
        <f>SUM(RO76:RO103)</f>
        <v>8665799478</v>
      </c>
      <c r="RP105" s="166">
        <f>SUM(RP76:RP103)</f>
        <v>87</v>
      </c>
      <c r="RQ105" s="167"/>
      <c r="RR105" s="174">
        <f>SUM(RR76:RR103)</f>
        <v>1263236075.5102038</v>
      </c>
      <c r="RS105" s="18"/>
      <c r="RT105" s="161"/>
      <c r="RU105" s="166">
        <f>SUM(RU76:RU103)</f>
        <v>8678833125</v>
      </c>
      <c r="RV105" s="166">
        <f>SUM(RV76:RV103)</f>
        <v>86</v>
      </c>
      <c r="RW105" s="167"/>
      <c r="RX105" s="174">
        <f>SUM(RX76:RX103)</f>
        <v>1265136024.0524781</v>
      </c>
      <c r="RY105" s="18"/>
      <c r="RZ105" s="161"/>
      <c r="SA105" s="166">
        <f>SUM(SA76:SA103)</f>
        <v>8695616238</v>
      </c>
      <c r="SB105" s="166">
        <f>SUM(SB76:SB103)</f>
        <v>86</v>
      </c>
      <c r="SC105" s="167"/>
      <c r="SD105" s="174">
        <f>SUM(SD76:SD103)</f>
        <v>1267582541.9825072</v>
      </c>
      <c r="SE105" s="18"/>
      <c r="SF105" s="161"/>
      <c r="SG105" s="166">
        <f>SUM(SG76:SG103)</f>
        <v>8716171114</v>
      </c>
      <c r="SH105" s="166">
        <f>SUM(SH76:SH103)</f>
        <v>86</v>
      </c>
      <c r="SI105" s="167"/>
      <c r="SJ105" s="174">
        <f>SUM(SJ76:SJ103)</f>
        <v>1270578879.5918367</v>
      </c>
      <c r="SK105" s="18"/>
      <c r="SL105" s="161"/>
      <c r="SM105" s="166">
        <f>SUM(SM76:SM103)</f>
        <v>8730837157</v>
      </c>
      <c r="SN105" s="166">
        <f>SUM(SN76:SN103)</f>
        <v>87</v>
      </c>
      <c r="SO105" s="167"/>
      <c r="SP105" s="174">
        <f>SUM(SP76:SP103)</f>
        <v>1272716786.7346935</v>
      </c>
      <c r="SQ105" s="18"/>
      <c r="SR105" s="161"/>
      <c r="SS105" s="166">
        <f>SUM(SS76:SS103)</f>
        <v>8747400519</v>
      </c>
      <c r="ST105" s="166">
        <f>SUM(ST76:ST103)</f>
        <v>87</v>
      </c>
      <c r="SU105" s="167"/>
      <c r="SV105" s="174">
        <f>SUM(SV76:SV103)</f>
        <v>1275131270.9912536</v>
      </c>
      <c r="SW105" s="18"/>
      <c r="SX105" s="161"/>
      <c r="SY105" s="166">
        <f>SUM(SY76:SY103)</f>
        <v>8765350079</v>
      </c>
      <c r="SZ105" s="166">
        <f>SUM(SZ76:SZ103)</f>
        <v>89</v>
      </c>
      <c r="TA105" s="167"/>
      <c r="TB105" s="174">
        <f>SUM(TB76:TB103)</f>
        <v>1277747824.9271135</v>
      </c>
      <c r="TC105" s="18"/>
      <c r="TD105" s="161"/>
      <c r="TE105" s="166">
        <f>SUM(TE76:TE103)</f>
        <v>8898579118.6900005</v>
      </c>
      <c r="TF105" s="166">
        <f>SUM(TF76:TF103)</f>
        <v>90</v>
      </c>
      <c r="TG105" s="167"/>
      <c r="TH105" s="174">
        <f>SUM(TH76:TH103)</f>
        <v>1297168967.7390673</v>
      </c>
      <c r="TI105" s="18"/>
      <c r="TJ105" s="161"/>
      <c r="TK105" s="166">
        <f>SUM(TK76:TK103)</f>
        <v>8915260464.2300014</v>
      </c>
      <c r="TL105" s="166">
        <f>SUM(TL76:TL103)</f>
        <v>90</v>
      </c>
      <c r="TM105" s="167"/>
      <c r="TN105" s="174">
        <f>SUM(TN76:TN103)</f>
        <v>1299600650.7623906</v>
      </c>
      <c r="TO105" s="18"/>
      <c r="TP105" s="161"/>
      <c r="TQ105" s="167">
        <f>SUM(TQ76:TQ103)</f>
        <v>8918829495.5799999</v>
      </c>
      <c r="TR105" s="166">
        <f>SUM(TR76:TR103)</f>
        <v>90</v>
      </c>
      <c r="TS105" s="167"/>
      <c r="TT105" s="174">
        <f>SUM(TT76:TT103)</f>
        <v>1300120917.723032</v>
      </c>
      <c r="TU105" s="18"/>
      <c r="TV105" s="161"/>
      <c r="TW105" s="167">
        <f>SUM(TW76:TW104)</f>
        <v>10053721061.27</v>
      </c>
      <c r="TX105" s="166">
        <f>SUM(TX76:TX104)</f>
        <v>95</v>
      </c>
      <c r="TY105" s="167"/>
      <c r="TZ105" s="174">
        <f>SUM(TZ76:TZ104)</f>
        <v>1465557006.0160353</v>
      </c>
      <c r="UA105" s="18"/>
      <c r="UB105" s="161"/>
      <c r="UC105" s="167">
        <f>SUM(UC76:UC104)</f>
        <v>10067527782.680002</v>
      </c>
      <c r="UD105" s="166">
        <f>SUM(UD76:UD104)</f>
        <v>95</v>
      </c>
      <c r="UE105" s="167"/>
      <c r="UF105" s="174">
        <f>SUM(UF76:UF104)</f>
        <v>1467569647.6209912</v>
      </c>
      <c r="UG105" s="18"/>
    </row>
    <row r="106" spans="1:553" ht="15.75" thickBot="1" x14ac:dyDescent="0.3">
      <c r="A106" s="339"/>
      <c r="B106" s="500" t="s">
        <v>71</v>
      </c>
      <c r="C106" s="501"/>
      <c r="D106" s="340"/>
      <c r="E106" s="340"/>
      <c r="F106" s="340"/>
      <c r="G106" s="341">
        <v>-1.18</v>
      </c>
      <c r="H106" s="342"/>
      <c r="I106" s="343"/>
      <c r="J106" s="340"/>
      <c r="K106" s="340"/>
      <c r="L106" s="344">
        <v>12.43</v>
      </c>
      <c r="M106" s="342"/>
      <c r="N106" s="345"/>
      <c r="O106" s="346"/>
      <c r="P106" s="346"/>
      <c r="Q106" s="346"/>
      <c r="R106" s="347"/>
      <c r="S106" s="348"/>
      <c r="T106" s="349"/>
      <c r="U106" s="349"/>
      <c r="V106" s="350"/>
      <c r="W106" s="347"/>
      <c r="X106" s="348"/>
      <c r="Y106" s="349"/>
      <c r="Z106" s="349"/>
      <c r="AA106" s="351"/>
      <c r="AB106" s="347"/>
      <c r="AC106" s="352"/>
      <c r="AD106" s="353"/>
      <c r="AE106" s="346"/>
      <c r="AF106" s="351"/>
      <c r="AG106" s="347"/>
      <c r="AH106" s="354"/>
      <c r="AI106" s="346"/>
      <c r="AJ106" s="346"/>
      <c r="AK106" s="355"/>
      <c r="AL106" s="347"/>
      <c r="AM106" s="345"/>
      <c r="AN106" s="346"/>
      <c r="AO106" s="346"/>
      <c r="AP106" s="356">
        <v>4.6100000000000003</v>
      </c>
      <c r="AQ106" s="357"/>
      <c r="AR106" s="358"/>
      <c r="AS106" s="345"/>
      <c r="AT106" s="346"/>
      <c r="AU106" s="346"/>
      <c r="AV106" s="359">
        <v>3.75</v>
      </c>
      <c r="AW106" s="355"/>
      <c r="AX106" s="352"/>
      <c r="AY106" s="346"/>
      <c r="AZ106" s="346"/>
      <c r="BA106" s="346"/>
      <c r="BB106" s="355"/>
      <c r="BC106" s="352"/>
      <c r="BD106" s="360"/>
      <c r="BE106" s="346"/>
      <c r="BF106" s="361">
        <v>1.83</v>
      </c>
      <c r="BG106" s="355"/>
      <c r="BH106" s="362"/>
      <c r="BI106" s="363"/>
      <c r="BJ106" s="363"/>
      <c r="BK106" s="363"/>
      <c r="BL106" s="364"/>
      <c r="BM106" s="365"/>
      <c r="BN106" s="366"/>
      <c r="BO106" s="363"/>
      <c r="BP106" s="367">
        <v>1.91</v>
      </c>
      <c r="BQ106" s="368"/>
      <c r="BR106" s="369"/>
      <c r="BS106" s="363"/>
      <c r="BT106" s="363"/>
      <c r="BU106" s="367">
        <v>3.67</v>
      </c>
      <c r="BV106" s="368"/>
      <c r="BW106" s="369"/>
      <c r="BX106" s="363"/>
      <c r="BY106" s="363"/>
      <c r="BZ106" s="367">
        <v>2.2400000000000002</v>
      </c>
      <c r="CA106" s="368"/>
      <c r="CB106" s="369"/>
      <c r="CC106" s="363"/>
      <c r="CD106" s="363"/>
      <c r="CE106" s="363">
        <v>2.29</v>
      </c>
      <c r="CF106" s="364"/>
      <c r="CG106" s="369"/>
      <c r="CH106" s="363"/>
      <c r="CI106" s="363"/>
      <c r="CJ106" s="363">
        <v>3.82</v>
      </c>
      <c r="CK106" s="363"/>
      <c r="CL106" s="369"/>
      <c r="CM106" s="363"/>
      <c r="CN106" s="363"/>
      <c r="CO106" s="367">
        <v>2.36</v>
      </c>
      <c r="CP106" s="364"/>
      <c r="CQ106" s="369"/>
      <c r="CR106" s="363"/>
      <c r="CS106" s="363"/>
      <c r="CT106" s="363">
        <v>3.62</v>
      </c>
      <c r="CU106" s="370"/>
      <c r="CV106" s="369"/>
      <c r="CW106" s="363"/>
      <c r="CX106" s="363"/>
      <c r="CY106" s="367">
        <v>2.08</v>
      </c>
      <c r="CZ106" s="364"/>
      <c r="DA106" s="363"/>
      <c r="DB106" s="369"/>
      <c r="DC106" s="363"/>
      <c r="DD106" s="363"/>
      <c r="DE106" s="367">
        <v>1.71</v>
      </c>
      <c r="DF106" s="364"/>
      <c r="DG106" s="369"/>
      <c r="DH106" s="363"/>
      <c r="DI106" s="363"/>
      <c r="DJ106" s="367">
        <v>2.94</v>
      </c>
      <c r="DK106" s="364"/>
      <c r="DL106" s="369"/>
      <c r="DM106" s="363"/>
      <c r="DN106" s="363"/>
      <c r="DO106" s="367">
        <v>3.11</v>
      </c>
      <c r="DP106" s="364"/>
      <c r="DQ106" s="369"/>
      <c r="DR106" s="363"/>
      <c r="DS106" s="363"/>
      <c r="DT106" s="367">
        <v>3.09</v>
      </c>
      <c r="DU106" s="364"/>
      <c r="DV106" s="369"/>
      <c r="DW106" s="363"/>
      <c r="DX106" s="363"/>
      <c r="DY106" s="367">
        <v>2.5099999999999998</v>
      </c>
      <c r="DZ106" s="364"/>
      <c r="EA106" s="369"/>
      <c r="EB106" s="363"/>
      <c r="EC106" s="363"/>
      <c r="ED106" s="367">
        <v>2.76</v>
      </c>
      <c r="EE106" s="364"/>
      <c r="EF106" s="369"/>
      <c r="EG106" s="363"/>
      <c r="EH106" s="363"/>
      <c r="EI106" s="367">
        <v>2.5299999999999998</v>
      </c>
      <c r="EJ106" s="364"/>
      <c r="EK106" s="369"/>
      <c r="EL106" s="363"/>
      <c r="EM106" s="363"/>
      <c r="EN106" s="367">
        <v>2.96</v>
      </c>
      <c r="EO106" s="364"/>
      <c r="EP106" s="369"/>
      <c r="EQ106" s="363"/>
      <c r="ER106" s="363"/>
      <c r="ES106" s="367">
        <v>2.6</v>
      </c>
      <c r="ET106" s="364"/>
      <c r="EV106" s="369"/>
      <c r="EW106" s="363"/>
      <c r="EX106" s="363"/>
      <c r="EY106" s="367">
        <v>3.05</v>
      </c>
      <c r="EZ106" s="364"/>
      <c r="FB106" s="369"/>
      <c r="FC106" s="363"/>
      <c r="FD106" s="363"/>
      <c r="FE106" s="367">
        <v>2.5299999999999998</v>
      </c>
      <c r="FF106" s="364"/>
      <c r="FH106" s="369"/>
      <c r="FI106" s="363"/>
      <c r="FJ106" s="363"/>
      <c r="FK106" s="367">
        <v>2.84</v>
      </c>
      <c r="FL106" s="364"/>
      <c r="FN106" s="369"/>
      <c r="FO106" s="363"/>
      <c r="FP106" s="363"/>
      <c r="FQ106" s="367">
        <v>3.1</v>
      </c>
      <c r="FR106" s="364"/>
      <c r="FT106" s="369"/>
      <c r="FU106" s="363"/>
      <c r="FV106" s="363"/>
      <c r="FW106" s="367">
        <v>3</v>
      </c>
      <c r="FX106" s="364"/>
      <c r="FZ106" s="369"/>
      <c r="GA106" s="363"/>
      <c r="GB106" s="363"/>
      <c r="GC106" s="367">
        <v>3.01</v>
      </c>
      <c r="GD106" s="364"/>
      <c r="GF106" s="369"/>
      <c r="GG106" s="363"/>
      <c r="GH106" s="363"/>
      <c r="GI106" s="367">
        <v>3.13</v>
      </c>
      <c r="GJ106" s="364"/>
      <c r="GL106" s="369"/>
      <c r="GM106" s="363"/>
      <c r="GN106" s="363"/>
      <c r="GO106" s="367">
        <v>3.13</v>
      </c>
      <c r="GP106" s="364"/>
      <c r="GR106" s="369"/>
      <c r="GS106" s="363"/>
      <c r="GT106" s="363"/>
      <c r="GU106" s="367">
        <v>3.47</v>
      </c>
      <c r="GV106" s="364"/>
      <c r="GX106" s="369"/>
      <c r="GY106" s="363"/>
      <c r="GZ106" s="363"/>
      <c r="HA106" s="367">
        <v>2.85</v>
      </c>
      <c r="HB106" s="371"/>
      <c r="HD106" s="369"/>
      <c r="HE106" s="363"/>
      <c r="HF106" s="363"/>
      <c r="HG106" s="367">
        <v>2.0499999999999998</v>
      </c>
      <c r="HH106" s="371"/>
      <c r="HJ106" s="369"/>
      <c r="HK106" s="363"/>
      <c r="HL106" s="363"/>
      <c r="HM106" s="367">
        <v>2.44</v>
      </c>
      <c r="HN106" s="371"/>
      <c r="HP106" s="369"/>
      <c r="HQ106" s="363"/>
      <c r="HR106" s="363"/>
      <c r="HS106" s="367">
        <v>2.83</v>
      </c>
      <c r="HT106" s="371"/>
      <c r="HV106" s="369"/>
      <c r="HW106" s="363"/>
      <c r="HX106" s="363"/>
      <c r="HY106" s="367">
        <v>2.02</v>
      </c>
      <c r="HZ106" s="371"/>
      <c r="IB106" s="369"/>
      <c r="IC106" s="363"/>
      <c r="ID106" s="363"/>
      <c r="IE106" s="367">
        <v>4.03</v>
      </c>
      <c r="IF106" s="371"/>
      <c r="IH106" s="369"/>
      <c r="II106" s="363"/>
      <c r="IJ106" s="363"/>
      <c r="IK106" s="367">
        <v>3.83</v>
      </c>
      <c r="IL106" s="371"/>
      <c r="IN106" s="369"/>
      <c r="IO106" s="363"/>
      <c r="IP106" s="363"/>
      <c r="IQ106" s="367">
        <v>4.08</v>
      </c>
      <c r="IR106" s="371"/>
      <c r="IT106" s="369"/>
      <c r="IU106" s="363"/>
      <c r="IV106" s="363"/>
      <c r="IW106" s="367">
        <v>2.4300000000000002</v>
      </c>
      <c r="IX106" s="371"/>
      <c r="IZ106" s="369"/>
      <c r="JA106" s="363"/>
      <c r="JB106" s="363"/>
      <c r="JC106" s="367">
        <v>2.69</v>
      </c>
      <c r="JD106" s="371"/>
      <c r="JF106" s="369"/>
      <c r="JG106" s="363"/>
      <c r="JH106" s="363"/>
      <c r="JI106" s="367">
        <v>3.65</v>
      </c>
      <c r="JJ106" s="371"/>
      <c r="JL106" s="369"/>
      <c r="JM106" s="363"/>
      <c r="JN106" s="363"/>
      <c r="JO106" s="367">
        <v>3.98</v>
      </c>
      <c r="JP106" s="371"/>
      <c r="JR106" s="369"/>
      <c r="JS106" s="363"/>
      <c r="JT106" s="363"/>
      <c r="JU106" s="367">
        <v>3.37</v>
      </c>
      <c r="JV106" s="371"/>
      <c r="JX106" s="369"/>
      <c r="JY106" s="363"/>
      <c r="JZ106" s="363"/>
      <c r="KA106" s="367">
        <v>3.49</v>
      </c>
      <c r="KB106" s="371"/>
      <c r="KD106" s="369"/>
      <c r="KE106" s="363"/>
      <c r="KF106" s="363"/>
      <c r="KG106" s="367">
        <v>2.92</v>
      </c>
      <c r="KH106" s="371"/>
      <c r="KJ106" s="369"/>
      <c r="KK106" s="363"/>
      <c r="KL106" s="363"/>
      <c r="KM106" s="367">
        <v>4.74</v>
      </c>
      <c r="KN106" s="371"/>
      <c r="KP106" s="369"/>
      <c r="KQ106" s="363"/>
      <c r="KR106" s="363"/>
      <c r="KS106" s="367">
        <v>5.16</v>
      </c>
      <c r="KT106" s="371"/>
      <c r="KV106" s="369"/>
      <c r="KW106" s="363"/>
      <c r="KX106" s="363"/>
      <c r="KY106" s="367">
        <v>4.08</v>
      </c>
      <c r="KZ106" s="371"/>
      <c r="LB106" s="369"/>
      <c r="LC106" s="363"/>
      <c r="LD106" s="363"/>
      <c r="LE106" s="367">
        <v>3.42</v>
      </c>
      <c r="LF106" s="371"/>
      <c r="LH106" s="369"/>
      <c r="LI106" s="363"/>
      <c r="LJ106" s="363"/>
      <c r="LK106" s="367">
        <v>2.34</v>
      </c>
      <c r="LL106" s="371"/>
      <c r="LN106" s="369"/>
      <c r="LO106" s="363"/>
      <c r="LP106" s="363"/>
      <c r="LQ106" s="367">
        <v>2.91</v>
      </c>
      <c r="LR106" s="371"/>
      <c r="LT106" s="369"/>
      <c r="LU106" s="363"/>
      <c r="LV106" s="363"/>
      <c r="LW106" s="367">
        <v>3.55</v>
      </c>
      <c r="LX106" s="371"/>
      <c r="LZ106" s="369"/>
      <c r="MA106" s="363"/>
      <c r="MB106" s="363"/>
      <c r="MC106" s="367">
        <v>3.6</v>
      </c>
      <c r="MD106" s="371"/>
      <c r="MF106" s="369"/>
      <c r="MG106" s="363"/>
      <c r="MH106" s="363"/>
      <c r="MI106" s="367">
        <v>2.3199999999999998</v>
      </c>
      <c r="MJ106" s="371"/>
      <c r="ML106" s="369"/>
      <c r="MM106" s="363"/>
      <c r="MN106" s="363"/>
      <c r="MO106" s="367">
        <v>3.22</v>
      </c>
      <c r="MP106" s="371"/>
      <c r="MR106" s="369"/>
      <c r="MS106" s="363"/>
      <c r="MT106" s="363"/>
      <c r="MU106" s="367">
        <v>2.58</v>
      </c>
      <c r="MV106" s="371"/>
      <c r="MX106" s="369"/>
      <c r="MY106" s="363"/>
      <c r="MZ106" s="363"/>
      <c r="NA106" s="367">
        <v>3</v>
      </c>
      <c r="NB106" s="371"/>
      <c r="ND106" s="369"/>
      <c r="NE106" s="372"/>
      <c r="NF106" s="363"/>
      <c r="NG106" s="367">
        <v>4.79</v>
      </c>
      <c r="NH106" s="371"/>
      <c r="NJ106" s="369"/>
      <c r="NK106" s="363"/>
      <c r="NL106" s="363"/>
      <c r="NM106" s="367">
        <v>3.89</v>
      </c>
      <c r="NN106" s="371"/>
      <c r="NP106" s="369"/>
      <c r="NQ106" s="363"/>
      <c r="NR106" s="363"/>
      <c r="NS106" s="367">
        <v>2.78</v>
      </c>
      <c r="NT106" s="371"/>
      <c r="NV106" s="369"/>
      <c r="NW106" s="363"/>
      <c r="NX106" s="363"/>
      <c r="NY106" s="367">
        <v>0.95</v>
      </c>
      <c r="NZ106" s="371"/>
      <c r="OB106" s="369"/>
      <c r="OC106" s="363"/>
      <c r="OD106" s="363"/>
      <c r="OE106" s="367">
        <v>3.09</v>
      </c>
      <c r="OF106" s="371"/>
      <c r="OH106" s="369"/>
      <c r="OI106" s="363"/>
      <c r="OJ106" s="363"/>
      <c r="OK106" s="367">
        <v>5.23</v>
      </c>
      <c r="OL106" s="371"/>
      <c r="ON106" s="369"/>
      <c r="OO106" s="363"/>
      <c r="OP106" s="363"/>
      <c r="OQ106" s="367">
        <v>2.9</v>
      </c>
      <c r="OR106" s="371"/>
      <c r="OT106" s="369"/>
      <c r="OU106" s="363"/>
      <c r="OV106" s="363"/>
      <c r="OW106" s="367">
        <v>4.09</v>
      </c>
      <c r="OX106" s="371"/>
      <c r="OZ106" s="369"/>
      <c r="PA106" s="363"/>
      <c r="PB106" s="363"/>
      <c r="PC106" s="367">
        <v>3.36</v>
      </c>
      <c r="PD106" s="371"/>
      <c r="PF106" s="369"/>
      <c r="PG106" s="363"/>
      <c r="PH106" s="363"/>
      <c r="PI106" s="367">
        <v>4.07</v>
      </c>
      <c r="PJ106" s="371"/>
      <c r="PL106" s="369"/>
      <c r="PM106" s="363"/>
      <c r="PN106" s="363"/>
      <c r="PO106" s="367">
        <v>2.0099999999999998</v>
      </c>
      <c r="PP106" s="371"/>
      <c r="PR106" s="369"/>
      <c r="PS106" s="363"/>
      <c r="PT106" s="363"/>
      <c r="PU106" s="367">
        <v>2.4500000000000002</v>
      </c>
      <c r="PV106" s="371"/>
      <c r="PX106" s="369"/>
      <c r="PY106" s="363"/>
      <c r="PZ106" s="363"/>
      <c r="QA106" s="367">
        <v>1.07</v>
      </c>
      <c r="QB106" s="371"/>
      <c r="QD106" s="369"/>
      <c r="QE106" s="363"/>
      <c r="QF106" s="363"/>
      <c r="QG106" s="367">
        <v>-2.64</v>
      </c>
      <c r="QH106" s="371"/>
      <c r="QJ106" s="369"/>
      <c r="QK106" s="363"/>
      <c r="QL106" s="363"/>
      <c r="QM106" s="367">
        <v>2.04</v>
      </c>
      <c r="QN106" s="371"/>
      <c r="QP106" s="369"/>
      <c r="QQ106" s="363"/>
      <c r="QR106" s="363"/>
      <c r="QS106" s="367">
        <v>2.71</v>
      </c>
      <c r="QT106" s="371"/>
      <c r="QV106" s="369"/>
      <c r="QW106" s="363"/>
      <c r="QX106" s="363"/>
      <c r="QY106" s="367">
        <v>3.51</v>
      </c>
      <c r="QZ106" s="371"/>
      <c r="RB106" s="369"/>
      <c r="RC106" s="363"/>
      <c r="RD106" s="363"/>
      <c r="RE106" s="367">
        <v>0.83</v>
      </c>
      <c r="RF106" s="371"/>
      <c r="RH106" s="369"/>
      <c r="RI106" s="363"/>
      <c r="RJ106" s="363"/>
      <c r="RK106" s="367">
        <v>1.62</v>
      </c>
      <c r="RL106" s="371"/>
      <c r="RN106" s="369"/>
      <c r="RO106" s="363"/>
      <c r="RP106" s="363"/>
      <c r="RQ106" s="367">
        <v>3.26</v>
      </c>
      <c r="RR106" s="371"/>
      <c r="RT106" s="369"/>
      <c r="RU106" s="363"/>
      <c r="RV106" s="363"/>
      <c r="RW106" s="367">
        <v>1.81</v>
      </c>
      <c r="RX106" s="371"/>
      <c r="RZ106" s="369"/>
      <c r="SA106" s="363"/>
      <c r="SB106" s="363"/>
      <c r="SC106" s="367">
        <v>2.96</v>
      </c>
      <c r="SD106" s="371"/>
      <c r="SF106" s="369"/>
      <c r="SG106" s="363"/>
      <c r="SH106" s="363"/>
      <c r="SI106" s="367">
        <v>2.69</v>
      </c>
      <c r="SJ106" s="371"/>
      <c r="SL106" s="369"/>
      <c r="SM106" s="363"/>
      <c r="SN106" s="363"/>
      <c r="SO106" s="367">
        <v>2.0299999999999998</v>
      </c>
      <c r="SP106" s="371"/>
      <c r="SR106" s="369"/>
      <c r="SS106" s="363"/>
      <c r="ST106" s="363"/>
      <c r="SU106" s="367">
        <v>2.2999999999999998</v>
      </c>
      <c r="SV106" s="371"/>
      <c r="SX106" s="369"/>
      <c r="SY106" s="363"/>
      <c r="SZ106" s="363"/>
      <c r="TA106" s="367">
        <v>1.99</v>
      </c>
      <c r="TB106" s="371"/>
      <c r="TD106" s="369"/>
      <c r="TE106" s="363"/>
      <c r="TF106" s="363"/>
      <c r="TG106" s="367">
        <v>2.86</v>
      </c>
      <c r="TH106" s="371"/>
      <c r="TJ106" s="369"/>
      <c r="TK106" s="363"/>
      <c r="TL106" s="363"/>
      <c r="TM106" s="367">
        <v>2.1800000000000002</v>
      </c>
      <c r="TN106" s="371"/>
      <c r="TP106" s="369"/>
      <c r="TQ106" s="363"/>
      <c r="TR106" s="363"/>
      <c r="TS106" s="367">
        <v>-0.03</v>
      </c>
      <c r="TT106" s="371"/>
      <c r="TV106" s="369"/>
      <c r="TW106" s="363"/>
      <c r="TX106" s="363"/>
      <c r="TY106" s="367">
        <v>1.83</v>
      </c>
      <c r="TZ106" s="371"/>
      <c r="UB106" s="369"/>
      <c r="UC106" s="363"/>
      <c r="UD106" s="363"/>
      <c r="UE106" s="367">
        <v>1.68</v>
      </c>
      <c r="UF106" s="371"/>
    </row>
    <row r="107" spans="1:553" ht="14.25" customHeight="1" x14ac:dyDescent="0.25">
      <c r="B107" s="373"/>
      <c r="C107" s="373"/>
      <c r="D107" s="94"/>
      <c r="E107" s="94"/>
      <c r="F107" s="94"/>
      <c r="G107" s="94"/>
      <c r="H107" s="264"/>
      <c r="I107" s="94"/>
      <c r="J107" s="94"/>
      <c r="K107" s="94"/>
      <c r="L107" s="264"/>
      <c r="M107" s="264"/>
      <c r="N107" s="94"/>
      <c r="O107" s="94"/>
      <c r="P107" s="94"/>
      <c r="Q107" s="94"/>
      <c r="R107" s="94"/>
      <c r="S107" s="374"/>
      <c r="T107" s="374"/>
      <c r="U107" s="374"/>
      <c r="V107" s="375"/>
      <c r="W107" s="375"/>
      <c r="X107" s="374"/>
      <c r="Y107" s="374"/>
      <c r="Z107" s="374"/>
      <c r="AA107" s="88"/>
      <c r="AB107" s="88"/>
      <c r="AC107" s="289"/>
      <c r="AD107" s="320"/>
      <c r="AE107" s="94"/>
      <c r="AF107" s="88"/>
      <c r="AG107" s="88"/>
      <c r="AH107" s="88"/>
      <c r="AI107" s="94"/>
      <c r="AJ107" s="94"/>
      <c r="AK107" s="94"/>
      <c r="AL107" s="94"/>
      <c r="AM107" s="94"/>
      <c r="AN107" s="94"/>
      <c r="AO107" s="94"/>
      <c r="AP107" s="94"/>
      <c r="AQ107" s="376"/>
      <c r="AR107" s="376"/>
      <c r="AS107" s="94"/>
      <c r="AT107" s="94"/>
      <c r="AU107" s="94"/>
      <c r="AV107" s="377"/>
      <c r="AW107" s="94"/>
      <c r="AX107" s="289"/>
      <c r="AY107" s="94"/>
      <c r="AZ107" s="94"/>
      <c r="BA107" s="94"/>
      <c r="BB107" s="94"/>
      <c r="BC107" s="289"/>
      <c r="BD107" s="95"/>
      <c r="BE107" s="94"/>
      <c r="BF107" s="113"/>
      <c r="BG107" s="94"/>
      <c r="BH107" s="378"/>
      <c r="FB107" s="379"/>
      <c r="FC107" s="380"/>
      <c r="FD107" s="380"/>
      <c r="FE107" s="381"/>
      <c r="FF107" s="380"/>
      <c r="FH107" s="379"/>
      <c r="FI107" s="380"/>
      <c r="FJ107" s="380"/>
      <c r="FK107" s="381"/>
      <c r="FL107" s="380"/>
      <c r="FN107" s="379"/>
      <c r="FO107" s="380"/>
      <c r="FP107" s="380"/>
      <c r="FQ107" s="381"/>
      <c r="FR107" s="380"/>
      <c r="FT107" s="379"/>
      <c r="FU107" s="380"/>
      <c r="FV107" s="380"/>
      <c r="FW107" s="381"/>
      <c r="FX107" s="380"/>
      <c r="FZ107" s="379"/>
      <c r="GA107" s="380"/>
      <c r="GB107" s="380"/>
      <c r="GC107" s="381"/>
      <c r="GD107" s="380"/>
      <c r="GF107" s="379"/>
      <c r="GG107" s="380"/>
      <c r="GH107" s="380"/>
      <c r="GI107" s="381"/>
      <c r="GJ107" s="380"/>
      <c r="GL107" s="379"/>
      <c r="GM107" s="380"/>
      <c r="GN107" s="380"/>
      <c r="GO107" s="381"/>
      <c r="GP107" s="380"/>
      <c r="GR107" s="379"/>
      <c r="GS107" s="380"/>
      <c r="GT107" s="380"/>
      <c r="GU107" s="381"/>
      <c r="GV107" s="380"/>
      <c r="GX107" s="379"/>
      <c r="GY107" s="380"/>
      <c r="GZ107" s="380"/>
      <c r="HA107" s="381"/>
      <c r="HB107" s="382"/>
      <c r="HD107" s="379"/>
      <c r="HE107" s="380"/>
      <c r="HF107" s="380"/>
      <c r="HG107" s="381"/>
      <c r="HH107" s="382"/>
      <c r="HJ107" s="379"/>
      <c r="HK107" s="380"/>
      <c r="HL107" s="380"/>
      <c r="HM107" s="381"/>
      <c r="HN107" s="382"/>
      <c r="HP107" s="379"/>
      <c r="HQ107" s="380"/>
      <c r="HR107" s="380"/>
      <c r="HS107" s="381"/>
      <c r="HT107" s="382"/>
      <c r="HV107" s="379"/>
      <c r="HW107" s="380"/>
      <c r="HX107" s="380"/>
      <c r="HY107" s="381"/>
      <c r="HZ107" s="382"/>
      <c r="IB107" s="379"/>
      <c r="IC107" s="380"/>
      <c r="ID107" s="380"/>
      <c r="IE107" s="381"/>
      <c r="IF107" s="382"/>
      <c r="IH107" s="379"/>
      <c r="II107" s="380"/>
      <c r="IJ107" s="380"/>
      <c r="IK107" s="381"/>
      <c r="IL107" s="382"/>
      <c r="IN107" s="379"/>
      <c r="IO107" s="380"/>
      <c r="IP107" s="380"/>
      <c r="IQ107" s="381"/>
      <c r="IR107" s="382"/>
      <c r="IT107" s="379"/>
      <c r="IU107" s="380"/>
      <c r="IV107" s="380"/>
      <c r="IW107" s="381"/>
      <c r="IX107" s="382"/>
      <c r="IZ107" s="379"/>
      <c r="JA107" s="380"/>
      <c r="JB107" s="380"/>
      <c r="JC107" s="381"/>
      <c r="JD107" s="382"/>
      <c r="JF107" s="379"/>
      <c r="JG107" s="380"/>
      <c r="JH107" s="380"/>
      <c r="JI107" s="381"/>
      <c r="JJ107" s="382"/>
      <c r="JL107" s="379"/>
      <c r="JM107" s="380"/>
      <c r="JN107" s="380"/>
      <c r="JO107" s="381"/>
      <c r="JP107" s="382"/>
      <c r="JR107" s="379"/>
      <c r="JS107" s="380"/>
      <c r="JT107" s="380"/>
      <c r="JU107" s="381"/>
      <c r="JV107" s="382"/>
      <c r="JX107" s="379"/>
      <c r="JY107" s="380"/>
      <c r="JZ107" s="380"/>
      <c r="KA107" s="381"/>
      <c r="KB107" s="382"/>
      <c r="KD107" s="379"/>
      <c r="KE107" s="380"/>
      <c r="KF107" s="380"/>
      <c r="KG107" s="381"/>
      <c r="KH107" s="382"/>
      <c r="KJ107" s="379"/>
      <c r="KK107" s="380"/>
      <c r="KL107" s="380"/>
      <c r="KM107" s="381"/>
      <c r="KN107" s="382"/>
      <c r="KP107" s="379"/>
      <c r="KQ107" s="380"/>
      <c r="KR107" s="380"/>
      <c r="KS107" s="381"/>
      <c r="KT107" s="382"/>
      <c r="KV107" s="379"/>
      <c r="KW107" s="380"/>
      <c r="KX107" s="380"/>
      <c r="KY107" s="381"/>
      <c r="KZ107" s="382"/>
      <c r="LB107" s="379"/>
      <c r="LC107" s="380"/>
      <c r="LD107" s="380"/>
      <c r="LE107" s="381"/>
      <c r="LF107" s="382"/>
      <c r="LH107" s="379"/>
      <c r="LI107" s="380"/>
      <c r="LJ107" s="380"/>
      <c r="LK107" s="381"/>
      <c r="LL107" s="382"/>
      <c r="LN107" s="379"/>
      <c r="LO107" s="380"/>
      <c r="LP107" s="380"/>
      <c r="LQ107" s="381"/>
      <c r="LR107" s="382"/>
      <c r="LT107" s="379"/>
      <c r="LU107" s="380"/>
      <c r="LV107" s="380"/>
      <c r="LW107" s="381"/>
      <c r="LX107" s="382"/>
      <c r="LZ107" s="379"/>
      <c r="MA107" s="380"/>
      <c r="MB107" s="380"/>
      <c r="MC107" s="381"/>
      <c r="MD107" s="382"/>
      <c r="MF107" s="379"/>
      <c r="MG107" s="380"/>
      <c r="MH107" s="380"/>
      <c r="MI107" s="381"/>
      <c r="MJ107" s="382"/>
      <c r="ML107" s="379"/>
      <c r="MM107" s="380"/>
      <c r="MN107" s="380"/>
      <c r="MO107" s="381"/>
      <c r="MP107" s="382"/>
      <c r="MR107" s="379"/>
      <c r="MS107" s="380"/>
      <c r="MT107" s="380"/>
      <c r="MU107" s="381"/>
      <c r="MV107" s="382"/>
      <c r="MX107" s="379"/>
      <c r="MY107" s="380"/>
      <c r="MZ107" s="380"/>
      <c r="NA107" s="381"/>
      <c r="NB107" s="383"/>
      <c r="ND107" s="379"/>
      <c r="NE107" s="380"/>
      <c r="NF107" s="380"/>
      <c r="NG107" s="381"/>
      <c r="NH107" s="382"/>
      <c r="NI107" s="18"/>
      <c r="NJ107" s="379"/>
      <c r="NK107" s="380"/>
      <c r="NL107" s="380"/>
      <c r="NM107" s="381"/>
      <c r="NN107" s="383"/>
      <c r="NP107" s="379"/>
      <c r="NQ107" s="380"/>
      <c r="NR107" s="380"/>
      <c r="NS107" s="381"/>
      <c r="NT107" s="382"/>
      <c r="NV107" s="379"/>
      <c r="NW107" s="380"/>
      <c r="NX107" s="380"/>
      <c r="NY107" s="381"/>
      <c r="NZ107" s="382"/>
      <c r="OB107" s="379"/>
      <c r="OC107" s="380"/>
      <c r="OD107" s="380"/>
      <c r="OE107" s="381"/>
      <c r="OF107" s="382"/>
      <c r="OH107" s="379"/>
      <c r="OI107" s="380"/>
      <c r="OJ107" s="380"/>
      <c r="OK107" s="381"/>
      <c r="OL107" s="382"/>
      <c r="ON107" s="379"/>
      <c r="OO107" s="380"/>
      <c r="OP107" s="380"/>
      <c r="OQ107" s="381"/>
      <c r="OR107" s="382"/>
      <c r="OT107" s="379"/>
      <c r="OU107" s="380"/>
      <c r="OV107" s="380"/>
      <c r="OW107" s="381"/>
      <c r="OX107" s="382"/>
      <c r="OZ107" s="379"/>
      <c r="PA107" s="380"/>
      <c r="PB107" s="380"/>
      <c r="PC107" s="381"/>
      <c r="PD107" s="382"/>
      <c r="PF107" s="379"/>
      <c r="PG107" s="380"/>
      <c r="PH107" s="380"/>
      <c r="PI107" s="381"/>
      <c r="PJ107" s="382"/>
      <c r="PL107" s="379"/>
      <c r="PM107" s="380"/>
      <c r="PN107" s="380"/>
      <c r="PO107" s="381"/>
      <c r="PP107" s="382"/>
      <c r="PR107" s="379"/>
      <c r="PS107" s="380"/>
      <c r="PT107" s="380"/>
      <c r="PU107" s="381"/>
      <c r="PV107" s="382"/>
      <c r="PX107" s="379"/>
      <c r="PY107" s="380"/>
      <c r="PZ107" s="380"/>
      <c r="QA107" s="381"/>
      <c r="QB107" s="382"/>
      <c r="QD107" s="379"/>
      <c r="QE107" s="380"/>
      <c r="QF107" s="380"/>
      <c r="QG107" s="381"/>
      <c r="QH107" s="382"/>
      <c r="QJ107" s="379"/>
      <c r="QK107" s="380"/>
      <c r="QL107" s="380"/>
      <c r="QM107" s="381"/>
      <c r="QN107" s="382"/>
      <c r="QP107" s="379"/>
      <c r="QQ107" s="380"/>
      <c r="QR107" s="380"/>
      <c r="QS107" s="381"/>
      <c r="QT107" s="382"/>
      <c r="QV107" s="379"/>
      <c r="QW107" s="380"/>
      <c r="QX107" s="380"/>
      <c r="QY107" s="381"/>
      <c r="QZ107" s="382"/>
      <c r="RB107" s="379"/>
      <c r="RC107" s="380"/>
      <c r="RD107" s="380"/>
      <c r="RE107" s="381"/>
      <c r="RF107" s="382"/>
      <c r="RH107" s="379"/>
      <c r="RI107" s="380"/>
      <c r="RJ107" s="380"/>
      <c r="RK107" s="381"/>
      <c r="RL107" s="382"/>
      <c r="RN107" s="379"/>
      <c r="RO107" s="380"/>
      <c r="RP107" s="380"/>
      <c r="RQ107" s="381"/>
      <c r="RR107" s="382"/>
      <c r="RT107" s="379"/>
      <c r="RU107" s="380"/>
      <c r="RV107" s="380"/>
      <c r="RW107" s="381"/>
      <c r="RX107" s="382"/>
      <c r="RZ107" s="379"/>
      <c r="SA107" s="380"/>
      <c r="SB107" s="380"/>
      <c r="SC107" s="381"/>
      <c r="SD107" s="382"/>
      <c r="SF107" s="379"/>
      <c r="SG107" s="380"/>
      <c r="SH107" s="380"/>
      <c r="SI107" s="381"/>
      <c r="SJ107" s="382"/>
      <c r="SL107" s="379"/>
      <c r="SM107" s="380"/>
      <c r="SN107" s="380"/>
      <c r="SO107" s="381"/>
      <c r="SP107" s="382"/>
      <c r="SR107" s="379"/>
      <c r="SS107" s="380"/>
      <c r="ST107" s="380"/>
      <c r="SU107" s="381"/>
      <c r="SV107" s="382"/>
      <c r="SX107" s="379"/>
      <c r="SY107" s="380"/>
      <c r="SZ107" s="380"/>
      <c r="TA107" s="381"/>
      <c r="TB107" s="382"/>
      <c r="TD107" s="379"/>
      <c r="TE107" s="380"/>
      <c r="TF107" s="380"/>
      <c r="TG107" s="381"/>
      <c r="TH107" s="382"/>
      <c r="TJ107" s="379"/>
      <c r="TK107" s="380"/>
      <c r="TL107" s="380"/>
      <c r="TM107" s="381"/>
      <c r="TN107" s="382"/>
      <c r="TP107" s="379"/>
      <c r="TQ107" s="380"/>
      <c r="TR107" s="380"/>
      <c r="TS107" s="381"/>
      <c r="TT107" s="382"/>
      <c r="TV107" s="379"/>
      <c r="TW107" s="380"/>
      <c r="TX107" s="380"/>
      <c r="TY107" s="381"/>
      <c r="TZ107" s="382"/>
      <c r="UB107" s="379"/>
      <c r="UC107" s="380"/>
      <c r="UD107" s="380"/>
      <c r="UE107" s="381"/>
      <c r="UF107" s="382"/>
    </row>
    <row r="108" spans="1:553" ht="23.25" customHeight="1" x14ac:dyDescent="0.25">
      <c r="B108" s="373"/>
      <c r="C108" s="373"/>
      <c r="D108" s="94"/>
      <c r="E108" s="94"/>
      <c r="F108" s="94"/>
      <c r="G108" s="94"/>
      <c r="H108" s="264"/>
      <c r="I108" s="94"/>
      <c r="J108" s="94"/>
      <c r="K108" s="94"/>
      <c r="L108" s="94"/>
      <c r="M108" s="264"/>
      <c r="N108" s="94"/>
      <c r="O108" s="94"/>
      <c r="P108" s="94"/>
      <c r="Q108" s="94"/>
      <c r="R108" s="94"/>
      <c r="S108" s="374"/>
      <c r="T108" s="374"/>
      <c r="U108" s="374"/>
      <c r="V108" s="375"/>
      <c r="W108" s="375"/>
      <c r="X108" s="374"/>
      <c r="Y108" s="374"/>
      <c r="Z108" s="374"/>
      <c r="AA108" s="88"/>
      <c r="AB108" s="88"/>
      <c r="AC108" s="289"/>
      <c r="AD108" s="320"/>
      <c r="AE108" s="94"/>
      <c r="AF108" s="88"/>
      <c r="AG108" s="88"/>
      <c r="AH108" s="88"/>
      <c r="AI108" s="94"/>
      <c r="AJ108" s="94"/>
      <c r="AK108" s="94"/>
      <c r="AL108" s="94"/>
      <c r="AM108" s="94"/>
      <c r="AN108" s="94"/>
      <c r="AO108" s="94"/>
      <c r="AP108" s="94"/>
      <c r="AQ108" s="376"/>
      <c r="AR108" s="384" t="s">
        <v>163</v>
      </c>
      <c r="AS108" s="94"/>
      <c r="AT108" s="94"/>
      <c r="AU108" s="94"/>
      <c r="AV108" s="377"/>
      <c r="AW108" s="94"/>
      <c r="AX108" s="289"/>
      <c r="AY108" s="94"/>
      <c r="AZ108" s="94"/>
      <c r="BA108" s="94"/>
      <c r="BB108" s="94"/>
      <c r="BC108" s="289"/>
      <c r="BD108" s="95"/>
      <c r="BE108" s="94"/>
      <c r="BF108" s="113"/>
      <c r="BG108" s="94"/>
      <c r="BH108" s="378"/>
      <c r="DA108" s="384" t="s">
        <v>163</v>
      </c>
      <c r="EU108" s="457" t="s">
        <v>236</v>
      </c>
      <c r="FA108" s="457" t="s">
        <v>236</v>
      </c>
      <c r="FB108" s="379"/>
      <c r="FC108" s="379"/>
      <c r="FD108" s="379"/>
      <c r="FE108" s="381"/>
      <c r="FF108" s="379"/>
      <c r="FG108" s="457" t="s">
        <v>236</v>
      </c>
      <c r="FH108" s="379"/>
      <c r="FI108" s="379"/>
      <c r="FJ108" s="379"/>
      <c r="FK108" s="381"/>
      <c r="FL108" s="379"/>
      <c r="FM108" s="457" t="s">
        <v>236</v>
      </c>
      <c r="FN108" s="379"/>
      <c r="FO108" s="379"/>
      <c r="FP108" s="379"/>
      <c r="FQ108" s="381"/>
      <c r="FR108" s="379"/>
      <c r="FS108" s="457" t="s">
        <v>236</v>
      </c>
      <c r="FT108" s="379"/>
      <c r="FU108" s="379"/>
      <c r="FV108" s="379"/>
      <c r="FW108" s="381"/>
      <c r="FX108" s="379"/>
      <c r="FY108" s="457" t="s">
        <v>236</v>
      </c>
      <c r="FZ108" s="379"/>
      <c r="GA108" s="379"/>
      <c r="GB108" s="379"/>
      <c r="GC108" s="381"/>
      <c r="GD108" s="379"/>
      <c r="GE108" s="457" t="s">
        <v>236</v>
      </c>
      <c r="GF108" s="379"/>
      <c r="GG108" s="379"/>
      <c r="GH108" s="379"/>
      <c r="GI108" s="381"/>
      <c r="GJ108" s="379"/>
      <c r="GK108" s="457" t="s">
        <v>236</v>
      </c>
      <c r="GL108" s="379"/>
      <c r="GM108" s="379"/>
      <c r="GN108" s="379"/>
      <c r="GO108" s="381"/>
      <c r="GP108" s="379"/>
      <c r="GQ108" s="457" t="s">
        <v>236</v>
      </c>
      <c r="GR108" s="379"/>
      <c r="GS108" s="379"/>
      <c r="GT108" s="379"/>
      <c r="GU108" s="381"/>
      <c r="GV108" s="379"/>
      <c r="GW108" s="457" t="s">
        <v>236</v>
      </c>
      <c r="GX108" s="379"/>
      <c r="GY108" s="379"/>
      <c r="GZ108" s="379"/>
      <c r="HA108" s="381"/>
      <c r="HB108" s="385"/>
      <c r="HC108" s="457" t="s">
        <v>236</v>
      </c>
      <c r="HD108" s="379"/>
      <c r="HE108" s="379"/>
      <c r="HF108" s="379"/>
      <c r="HG108" s="381"/>
      <c r="HH108" s="385"/>
      <c r="HI108" s="457" t="s">
        <v>236</v>
      </c>
      <c r="HJ108" s="379"/>
      <c r="HK108" s="379"/>
      <c r="HL108" s="379"/>
      <c r="HM108" s="381"/>
      <c r="HN108" s="385"/>
      <c r="HO108" s="457" t="s">
        <v>236</v>
      </c>
      <c r="HP108" s="379"/>
      <c r="HQ108" s="379"/>
      <c r="HR108" s="379"/>
      <c r="HS108" s="381"/>
      <c r="HT108" s="385"/>
      <c r="HU108" s="457" t="s">
        <v>236</v>
      </c>
      <c r="HV108" s="379"/>
      <c r="HW108" s="379"/>
      <c r="HX108" s="379"/>
      <c r="HY108" s="381"/>
      <c r="HZ108" s="385"/>
      <c r="IA108" s="457" t="s">
        <v>236</v>
      </c>
      <c r="IB108" s="379"/>
      <c r="IC108" s="379"/>
      <c r="ID108" s="379"/>
      <c r="IE108" s="381"/>
      <c r="IF108" s="385"/>
      <c r="IG108" s="457" t="s">
        <v>236</v>
      </c>
      <c r="IH108" s="379"/>
      <c r="II108" s="379"/>
      <c r="IJ108" s="379"/>
      <c r="IK108" s="381"/>
      <c r="IL108" s="385"/>
      <c r="IM108" s="457" t="s">
        <v>236</v>
      </c>
      <c r="IN108" s="379"/>
      <c r="IO108" s="379"/>
      <c r="IP108" s="379"/>
      <c r="IQ108" s="381"/>
      <c r="IR108" s="385"/>
      <c r="IS108" s="457" t="s">
        <v>236</v>
      </c>
      <c r="IT108" s="379"/>
      <c r="IU108" s="379"/>
      <c r="IV108" s="379"/>
      <c r="IW108" s="381"/>
      <c r="IX108" s="385"/>
      <c r="IY108" s="457" t="s">
        <v>236</v>
      </c>
      <c r="IZ108" s="379"/>
      <c r="JA108" s="379"/>
      <c r="JB108" s="379"/>
      <c r="JC108" s="381"/>
      <c r="JD108" s="385"/>
      <c r="JE108" s="457" t="s">
        <v>236</v>
      </c>
      <c r="JF108" s="379"/>
      <c r="JG108" s="379"/>
      <c r="JH108" s="379"/>
      <c r="JI108" s="381"/>
      <c r="JJ108" s="385"/>
      <c r="JK108" s="457" t="s">
        <v>236</v>
      </c>
      <c r="JL108" s="379"/>
      <c r="JM108" s="379"/>
      <c r="JN108" s="379"/>
      <c r="JO108" s="381"/>
      <c r="JP108" s="385"/>
      <c r="JQ108" s="457" t="s">
        <v>236</v>
      </c>
      <c r="JR108" s="379"/>
      <c r="JS108" s="379"/>
      <c r="JT108" s="379"/>
      <c r="JU108" s="381"/>
      <c r="JV108" s="385"/>
      <c r="JW108" s="457" t="s">
        <v>236</v>
      </c>
      <c r="JX108" s="379"/>
      <c r="JY108" s="379"/>
      <c r="JZ108" s="379"/>
      <c r="KA108" s="381"/>
      <c r="KB108" s="385"/>
      <c r="KC108" s="457" t="s">
        <v>236</v>
      </c>
      <c r="KD108" s="379"/>
      <c r="KE108" s="379"/>
      <c r="KF108" s="379"/>
      <c r="KG108" s="381"/>
      <c r="KH108" s="385"/>
      <c r="KI108" s="457" t="s">
        <v>236</v>
      </c>
      <c r="KJ108" s="379"/>
      <c r="KK108" s="379"/>
      <c r="KL108" s="379"/>
      <c r="KM108" s="381"/>
      <c r="KN108" s="385"/>
      <c r="KO108" s="457" t="s">
        <v>236</v>
      </c>
      <c r="KP108" s="379"/>
      <c r="KQ108" s="379"/>
      <c r="KR108" s="379"/>
      <c r="KS108" s="381"/>
      <c r="KT108" s="385"/>
      <c r="KU108" s="457" t="s">
        <v>236</v>
      </c>
      <c r="KV108" s="379"/>
      <c r="KW108" s="379"/>
      <c r="KX108" s="379"/>
      <c r="KY108" s="381"/>
      <c r="KZ108" s="385"/>
      <c r="LA108" s="457" t="s">
        <v>236</v>
      </c>
      <c r="LB108" s="379"/>
      <c r="LC108" s="379"/>
      <c r="LD108" s="379"/>
      <c r="LE108" s="381"/>
      <c r="LF108" s="385"/>
      <c r="LG108" s="457" t="s">
        <v>236</v>
      </c>
      <c r="LH108" s="379"/>
      <c r="LI108" s="379"/>
      <c r="LJ108" s="379"/>
      <c r="LK108" s="381"/>
      <c r="LL108" s="385"/>
      <c r="LM108" s="457" t="s">
        <v>236</v>
      </c>
      <c r="LN108" s="379"/>
      <c r="LO108" s="379"/>
      <c r="LP108" s="379"/>
      <c r="LQ108" s="381"/>
      <c r="LR108" s="385"/>
      <c r="LS108" s="457" t="s">
        <v>236</v>
      </c>
      <c r="LT108" s="379"/>
      <c r="LU108" s="379"/>
      <c r="LV108" s="379"/>
      <c r="LW108" s="381"/>
      <c r="LX108" s="385"/>
      <c r="LY108" s="457" t="s">
        <v>236</v>
      </c>
      <c r="LZ108" s="379"/>
      <c r="MA108" s="379"/>
      <c r="MB108" s="379"/>
      <c r="MC108" s="381"/>
      <c r="MD108" s="385"/>
      <c r="ME108" s="457" t="s">
        <v>236</v>
      </c>
      <c r="MF108" s="379"/>
      <c r="MG108" s="379"/>
      <c r="MH108" s="379"/>
      <c r="MI108" s="381"/>
      <c r="MJ108" s="385"/>
      <c r="MK108" s="457" t="s">
        <v>236</v>
      </c>
      <c r="ML108" s="379"/>
      <c r="MM108" s="379"/>
      <c r="MN108" s="379"/>
      <c r="MO108" s="381"/>
      <c r="MP108" s="385"/>
      <c r="MQ108" s="457" t="s">
        <v>236</v>
      </c>
      <c r="MR108" s="379"/>
      <c r="MS108" s="379"/>
      <c r="MT108" s="379"/>
      <c r="MU108" s="381"/>
      <c r="MV108" s="385"/>
      <c r="MW108" s="457" t="s">
        <v>236</v>
      </c>
      <c r="MX108" s="379"/>
      <c r="MY108" s="379"/>
      <c r="MZ108" s="379"/>
      <c r="NA108" s="381"/>
      <c r="NB108" s="385"/>
      <c r="NC108" s="457" t="s">
        <v>236</v>
      </c>
      <c r="ND108" s="379"/>
      <c r="NE108" s="379"/>
      <c r="NF108" s="379"/>
      <c r="NG108" s="381"/>
      <c r="NH108" s="385"/>
      <c r="NI108" s="457" t="s">
        <v>236</v>
      </c>
      <c r="NJ108" s="379"/>
      <c r="NK108" s="379"/>
      <c r="NL108" s="379"/>
      <c r="NM108" s="381"/>
      <c r="NN108" s="385"/>
      <c r="NO108" s="457" t="s">
        <v>236</v>
      </c>
      <c r="NP108" s="379"/>
      <c r="NQ108" s="379"/>
      <c r="NR108" s="379"/>
      <c r="NS108" s="381"/>
      <c r="NT108" s="385"/>
      <c r="NU108" s="457" t="s">
        <v>236</v>
      </c>
      <c r="NV108" s="379"/>
      <c r="NW108" s="379"/>
      <c r="NX108" s="379"/>
      <c r="NY108" s="381"/>
      <c r="NZ108" s="385"/>
      <c r="OA108" s="457" t="s">
        <v>236</v>
      </c>
      <c r="OB108" s="379"/>
      <c r="OC108" s="379"/>
      <c r="OD108" s="379"/>
      <c r="OE108" s="381"/>
      <c r="OF108" s="385"/>
      <c r="OG108" s="457" t="s">
        <v>236</v>
      </c>
      <c r="OH108" s="379"/>
      <c r="OI108" s="379"/>
      <c r="OJ108" s="379"/>
      <c r="OK108" s="381"/>
      <c r="OL108" s="385"/>
      <c r="OM108" s="457" t="s">
        <v>236</v>
      </c>
      <c r="ON108" s="379"/>
      <c r="OO108" s="379"/>
      <c r="OP108" s="379"/>
      <c r="OQ108" s="381"/>
      <c r="OR108" s="385"/>
      <c r="OS108" s="457" t="s">
        <v>236</v>
      </c>
      <c r="OT108" s="379"/>
      <c r="OU108" s="379"/>
      <c r="OV108" s="379"/>
      <c r="OW108" s="381"/>
      <c r="OX108" s="385"/>
      <c r="OY108" s="457" t="s">
        <v>236</v>
      </c>
      <c r="OZ108" s="379"/>
      <c r="PA108" s="379"/>
      <c r="PB108" s="379"/>
      <c r="PC108" s="381"/>
      <c r="PD108" s="385"/>
      <c r="PE108" s="457" t="s">
        <v>236</v>
      </c>
      <c r="PF108" s="379"/>
      <c r="PG108" s="379"/>
      <c r="PH108" s="379"/>
      <c r="PI108" s="381"/>
      <c r="PJ108" s="385"/>
      <c r="PK108" s="457" t="s">
        <v>236</v>
      </c>
      <c r="PL108" s="379"/>
      <c r="PM108" s="379"/>
      <c r="PN108" s="379"/>
      <c r="PO108" s="381"/>
      <c r="PP108" s="385"/>
      <c r="PQ108" s="457" t="s">
        <v>236</v>
      </c>
      <c r="PR108" s="379"/>
      <c r="PS108" s="379"/>
      <c r="PT108" s="379"/>
      <c r="PU108" s="381"/>
      <c r="PV108" s="385"/>
      <c r="PW108" s="457" t="s">
        <v>236</v>
      </c>
      <c r="PX108" s="379"/>
      <c r="PY108" s="379"/>
      <c r="PZ108" s="379"/>
      <c r="QA108" s="381"/>
      <c r="QB108" s="385"/>
      <c r="QC108" s="457" t="s">
        <v>236</v>
      </c>
      <c r="QD108" s="379"/>
      <c r="QE108" s="379"/>
      <c r="QF108" s="379"/>
      <c r="QG108" s="381"/>
      <c r="QH108" s="385"/>
      <c r="QI108" s="457" t="s">
        <v>236</v>
      </c>
      <c r="QJ108" s="379"/>
      <c r="QK108" s="379"/>
      <c r="QL108" s="379"/>
      <c r="QM108" s="381"/>
      <c r="QN108" s="385"/>
      <c r="QO108" s="457" t="s">
        <v>236</v>
      </c>
      <c r="QP108" s="379"/>
      <c r="QQ108" s="379"/>
      <c r="QR108" s="379"/>
      <c r="QS108" s="381"/>
      <c r="QT108" s="385"/>
      <c r="QU108" s="457" t="s">
        <v>236</v>
      </c>
      <c r="QV108" s="379"/>
      <c r="QW108" s="379"/>
      <c r="QX108" s="379"/>
      <c r="QY108" s="381"/>
      <c r="QZ108" s="385"/>
      <c r="RA108" s="457" t="s">
        <v>236</v>
      </c>
      <c r="RB108" s="379"/>
      <c r="RC108" s="379"/>
      <c r="RD108" s="379"/>
      <c r="RE108" s="381"/>
      <c r="RF108" s="385"/>
      <c r="RG108" s="457" t="s">
        <v>236</v>
      </c>
      <c r="RH108" s="379"/>
      <c r="RI108" s="379"/>
      <c r="RJ108" s="379"/>
      <c r="RK108" s="381"/>
      <c r="RL108" s="385"/>
      <c r="RM108" s="457" t="s">
        <v>236</v>
      </c>
      <c r="RN108" s="379"/>
      <c r="RO108" s="379"/>
      <c r="RP108" s="379"/>
      <c r="RQ108" s="381"/>
      <c r="RR108" s="385"/>
      <c r="RS108" s="457" t="s">
        <v>236</v>
      </c>
      <c r="RT108" s="379"/>
      <c r="RU108" s="379"/>
      <c r="RV108" s="379"/>
      <c r="RW108" s="381"/>
      <c r="RX108" s="385"/>
      <c r="RY108" s="457" t="s">
        <v>236</v>
      </c>
      <c r="RZ108" s="379"/>
      <c r="SA108" s="379"/>
      <c r="SB108" s="379"/>
      <c r="SC108" s="381"/>
      <c r="SD108" s="385"/>
      <c r="SE108" s="457" t="s">
        <v>236</v>
      </c>
      <c r="SF108" s="379"/>
      <c r="SG108" s="379"/>
      <c r="SH108" s="379"/>
      <c r="SI108" s="381"/>
      <c r="SJ108" s="385"/>
      <c r="SK108" s="457" t="s">
        <v>236</v>
      </c>
      <c r="SL108" s="379"/>
      <c r="SM108" s="379"/>
      <c r="SN108" s="379"/>
      <c r="SO108" s="381"/>
      <c r="SP108" s="385"/>
      <c r="SQ108" s="457" t="s">
        <v>236</v>
      </c>
      <c r="SR108" s="379"/>
      <c r="SS108" s="379"/>
      <c r="ST108" s="379"/>
      <c r="SU108" s="381"/>
      <c r="SV108" s="385"/>
      <c r="SW108" s="457" t="s">
        <v>236</v>
      </c>
      <c r="SX108" s="379"/>
      <c r="SY108" s="379"/>
      <c r="SZ108" s="379"/>
      <c r="TA108" s="381"/>
      <c r="TB108" s="385"/>
      <c r="TC108" s="457" t="s">
        <v>236</v>
      </c>
      <c r="TD108" s="379"/>
      <c r="TE108" s="379"/>
      <c r="TF108" s="379"/>
      <c r="TG108" s="381"/>
      <c r="TH108" s="385"/>
      <c r="TI108" s="457" t="s">
        <v>236</v>
      </c>
      <c r="TJ108" s="379"/>
      <c r="TK108" s="379"/>
      <c r="TL108" s="379"/>
      <c r="TM108" s="381"/>
      <c r="TN108" s="385"/>
      <c r="TO108" s="457" t="s">
        <v>236</v>
      </c>
      <c r="TP108" s="379"/>
      <c r="TQ108" s="379"/>
      <c r="TR108" s="379"/>
      <c r="TS108" s="381"/>
      <c r="TT108" s="385"/>
      <c r="TU108" s="457" t="s">
        <v>236</v>
      </c>
      <c r="TV108" s="379"/>
      <c r="TW108" s="379"/>
      <c r="TX108" s="379"/>
      <c r="TY108" s="381"/>
      <c r="TZ108" s="385"/>
      <c r="UA108" s="457" t="s">
        <v>236</v>
      </c>
      <c r="UB108" s="379"/>
      <c r="UC108" s="379"/>
      <c r="UD108" s="379"/>
      <c r="UE108" s="381"/>
      <c r="UF108" s="385"/>
      <c r="UG108" s="457" t="s">
        <v>236</v>
      </c>
    </row>
    <row r="109" spans="1:553" ht="15" customHeight="1" x14ac:dyDescent="0.25">
      <c r="B109" s="373"/>
      <c r="D109" s="459" t="s">
        <v>202</v>
      </c>
      <c r="E109" s="459"/>
      <c r="F109" s="459"/>
      <c r="G109" s="459" t="s">
        <v>109</v>
      </c>
      <c r="H109" s="459"/>
      <c r="I109" s="459" t="s">
        <v>86</v>
      </c>
      <c r="J109" s="459"/>
      <c r="K109" s="459"/>
      <c r="L109" s="459" t="s">
        <v>109</v>
      </c>
      <c r="M109" s="459"/>
      <c r="N109" s="459" t="s">
        <v>88</v>
      </c>
      <c r="O109" s="459"/>
      <c r="P109" s="459"/>
      <c r="Q109" s="459" t="s">
        <v>109</v>
      </c>
      <c r="R109" s="459"/>
      <c r="S109" s="459" t="s">
        <v>89</v>
      </c>
      <c r="T109" s="459"/>
      <c r="U109" s="459"/>
      <c r="V109" s="459" t="s">
        <v>109</v>
      </c>
      <c r="W109" s="459"/>
      <c r="X109" s="459" t="s">
        <v>90</v>
      </c>
      <c r="Y109" s="459"/>
      <c r="Z109" s="459"/>
      <c r="AA109" s="459" t="s">
        <v>109</v>
      </c>
      <c r="AB109" s="459"/>
      <c r="AC109" s="459" t="s">
        <v>91</v>
      </c>
      <c r="AD109" s="459"/>
      <c r="AE109" s="459"/>
      <c r="AF109" s="459" t="s">
        <v>109</v>
      </c>
      <c r="AG109" s="459"/>
      <c r="AH109" s="459" t="s">
        <v>93</v>
      </c>
      <c r="AI109" s="459"/>
      <c r="AJ109" s="459"/>
      <c r="AK109" s="459" t="s">
        <v>109</v>
      </c>
      <c r="AL109" s="459"/>
      <c r="AM109" s="459" t="s">
        <v>94</v>
      </c>
      <c r="AN109" s="459"/>
      <c r="AO109" s="459"/>
      <c r="AP109" s="459" t="s">
        <v>109</v>
      </c>
      <c r="AQ109" s="459"/>
      <c r="AR109" s="386" t="s">
        <v>164</v>
      </c>
      <c r="AS109" s="459" t="s">
        <v>95</v>
      </c>
      <c r="AT109" s="459"/>
      <c r="AU109" s="459"/>
      <c r="AV109" s="459" t="s">
        <v>109</v>
      </c>
      <c r="AW109" s="459"/>
      <c r="AX109" s="459" t="s">
        <v>96</v>
      </c>
      <c r="AY109" s="459"/>
      <c r="AZ109" s="459"/>
      <c r="BA109" s="459" t="s">
        <v>109</v>
      </c>
      <c r="BB109" s="459"/>
      <c r="BC109" s="459" t="s">
        <v>97</v>
      </c>
      <c r="BD109" s="459"/>
      <c r="BE109" s="459"/>
      <c r="BF109" s="459" t="s">
        <v>109</v>
      </c>
      <c r="BG109" s="459"/>
      <c r="BH109" s="459" t="s">
        <v>104</v>
      </c>
      <c r="BI109" s="459"/>
      <c r="BJ109" s="459"/>
      <c r="BK109" s="459" t="s">
        <v>109</v>
      </c>
      <c r="BL109" s="459"/>
      <c r="BM109" s="459" t="s">
        <v>103</v>
      </c>
      <c r="BN109" s="459"/>
      <c r="BO109" s="459"/>
      <c r="BP109" s="459" t="s">
        <v>109</v>
      </c>
      <c r="BQ109" s="459"/>
      <c r="BR109" s="459" t="s">
        <v>108</v>
      </c>
      <c r="BS109" s="459"/>
      <c r="BT109" s="459"/>
      <c r="BU109" s="459" t="s">
        <v>109</v>
      </c>
      <c r="BV109" s="459"/>
      <c r="BW109" s="459" t="s">
        <v>115</v>
      </c>
      <c r="BX109" s="459"/>
      <c r="BY109" s="459"/>
      <c r="BZ109" s="459" t="s">
        <v>109</v>
      </c>
      <c r="CA109" s="459"/>
      <c r="CB109" s="459" t="s">
        <v>118</v>
      </c>
      <c r="CC109" s="459"/>
      <c r="CD109" s="459"/>
      <c r="CE109" s="459" t="s">
        <v>109</v>
      </c>
      <c r="CF109" s="459"/>
      <c r="CG109" s="459" t="s">
        <v>123</v>
      </c>
      <c r="CH109" s="459"/>
      <c r="CI109" s="459"/>
      <c r="CJ109" s="459" t="s">
        <v>109</v>
      </c>
      <c r="CK109" s="459"/>
      <c r="CL109" s="459" t="s">
        <v>128</v>
      </c>
      <c r="CM109" s="459"/>
      <c r="CN109" s="459"/>
      <c r="CO109" s="459" t="s">
        <v>109</v>
      </c>
      <c r="CP109" s="459"/>
      <c r="CQ109" s="459" t="s">
        <v>132</v>
      </c>
      <c r="CR109" s="459"/>
      <c r="CS109" s="459"/>
      <c r="CT109" s="459" t="s">
        <v>109</v>
      </c>
      <c r="CU109" s="459"/>
      <c r="CV109" s="459" t="s">
        <v>136</v>
      </c>
      <c r="CW109" s="459"/>
      <c r="CX109" s="459"/>
      <c r="CY109" s="459" t="s">
        <v>109</v>
      </c>
      <c r="CZ109" s="459"/>
      <c r="DA109" s="386" t="s">
        <v>164</v>
      </c>
      <c r="DB109" s="459" t="s">
        <v>140</v>
      </c>
      <c r="DC109" s="459"/>
      <c r="DD109" s="459"/>
      <c r="DE109" s="459" t="s">
        <v>109</v>
      </c>
      <c r="DF109" s="459"/>
      <c r="DG109" s="459" t="s">
        <v>165</v>
      </c>
      <c r="DH109" s="459"/>
      <c r="DI109" s="459"/>
      <c r="DJ109" s="459" t="s">
        <v>109</v>
      </c>
      <c r="DK109" s="459"/>
      <c r="DL109" s="459" t="s">
        <v>166</v>
      </c>
      <c r="DM109" s="459"/>
      <c r="DN109" s="459"/>
      <c r="DO109" s="459" t="s">
        <v>109</v>
      </c>
      <c r="DP109" s="459"/>
      <c r="DQ109" s="459" t="s">
        <v>167</v>
      </c>
      <c r="DR109" s="459"/>
      <c r="DS109" s="459"/>
      <c r="DT109" s="459" t="s">
        <v>109</v>
      </c>
      <c r="DU109" s="459"/>
      <c r="DV109" s="459" t="s">
        <v>168</v>
      </c>
      <c r="DW109" s="459"/>
      <c r="DX109" s="459"/>
      <c r="DY109" s="459" t="s">
        <v>109</v>
      </c>
      <c r="DZ109" s="459"/>
      <c r="EA109" s="459" t="s">
        <v>169</v>
      </c>
      <c r="EB109" s="459"/>
      <c r="EC109" s="459"/>
      <c r="ED109" s="459" t="s">
        <v>109</v>
      </c>
      <c r="EE109" s="459"/>
      <c r="EF109" s="459" t="s">
        <v>170</v>
      </c>
      <c r="EG109" s="459"/>
      <c r="EH109" s="459"/>
      <c r="EI109" s="459" t="s">
        <v>109</v>
      </c>
      <c r="EJ109" s="459"/>
      <c r="EK109" s="459" t="s">
        <v>171</v>
      </c>
      <c r="EL109" s="459"/>
      <c r="EM109" s="459"/>
      <c r="EN109" s="459" t="s">
        <v>109</v>
      </c>
      <c r="EO109" s="459"/>
      <c r="EP109" s="459" t="s">
        <v>172</v>
      </c>
      <c r="EQ109" s="459"/>
      <c r="ER109" s="459"/>
      <c r="ES109" s="459" t="s">
        <v>109</v>
      </c>
      <c r="ET109" s="459"/>
      <c r="EU109" s="458"/>
      <c r="EV109" s="459" t="s">
        <v>203</v>
      </c>
      <c r="EW109" s="459"/>
      <c r="EX109" s="459"/>
      <c r="EY109" s="459" t="s">
        <v>109</v>
      </c>
      <c r="EZ109" s="459"/>
      <c r="FA109" s="458"/>
      <c r="FB109" s="459" t="s">
        <v>204</v>
      </c>
      <c r="FC109" s="459"/>
      <c r="FD109" s="459"/>
      <c r="FE109" s="459" t="s">
        <v>109</v>
      </c>
      <c r="FF109" s="459"/>
      <c r="FG109" s="458"/>
      <c r="FH109" s="459" t="s">
        <v>183</v>
      </c>
      <c r="FI109" s="459"/>
      <c r="FJ109" s="459"/>
      <c r="FK109" s="459" t="s">
        <v>109</v>
      </c>
      <c r="FL109" s="459"/>
      <c r="FM109" s="458"/>
      <c r="FN109" s="459" t="s">
        <v>187</v>
      </c>
      <c r="FO109" s="459"/>
      <c r="FP109" s="459"/>
      <c r="FQ109" s="459" t="s">
        <v>109</v>
      </c>
      <c r="FR109" s="459"/>
      <c r="FS109" s="458"/>
      <c r="FT109" s="459" t="s">
        <v>205</v>
      </c>
      <c r="FU109" s="459"/>
      <c r="FV109" s="459"/>
      <c r="FW109" s="459" t="s">
        <v>109</v>
      </c>
      <c r="FX109" s="459"/>
      <c r="FY109" s="458"/>
      <c r="FZ109" s="459" t="s">
        <v>206</v>
      </c>
      <c r="GA109" s="459"/>
      <c r="GB109" s="459"/>
      <c r="GC109" s="459" t="s">
        <v>109</v>
      </c>
      <c r="GD109" s="459"/>
      <c r="GE109" s="458"/>
      <c r="GF109" s="459" t="s">
        <v>207</v>
      </c>
      <c r="GG109" s="459"/>
      <c r="GH109" s="459"/>
      <c r="GI109" s="459" t="s">
        <v>109</v>
      </c>
      <c r="GJ109" s="459"/>
      <c r="GK109" s="458"/>
      <c r="GL109" s="459" t="s">
        <v>208</v>
      </c>
      <c r="GM109" s="459"/>
      <c r="GN109" s="459"/>
      <c r="GO109" s="459" t="s">
        <v>109</v>
      </c>
      <c r="GP109" s="459"/>
      <c r="GQ109" s="458"/>
      <c r="GR109" s="459" t="s">
        <v>209</v>
      </c>
      <c r="GS109" s="459"/>
      <c r="GT109" s="459"/>
      <c r="GU109" s="459" t="s">
        <v>109</v>
      </c>
      <c r="GV109" s="459"/>
      <c r="GW109" s="458"/>
      <c r="GX109" s="459" t="s">
        <v>210</v>
      </c>
      <c r="GY109" s="459"/>
      <c r="GZ109" s="459"/>
      <c r="HA109" s="459" t="s">
        <v>109</v>
      </c>
      <c r="HB109" s="459"/>
      <c r="HC109" s="458"/>
      <c r="HD109" s="459" t="s">
        <v>211</v>
      </c>
      <c r="HE109" s="459"/>
      <c r="HF109" s="459"/>
      <c r="HG109" s="459" t="s">
        <v>109</v>
      </c>
      <c r="HH109" s="459"/>
      <c r="HI109" s="458"/>
      <c r="HJ109" s="459" t="s">
        <v>214</v>
      </c>
      <c r="HK109" s="459"/>
      <c r="HL109" s="459"/>
      <c r="HM109" s="459" t="s">
        <v>109</v>
      </c>
      <c r="HN109" s="459"/>
      <c r="HO109" s="458"/>
      <c r="HP109" s="459" t="s">
        <v>217</v>
      </c>
      <c r="HQ109" s="459"/>
      <c r="HR109" s="459"/>
      <c r="HS109" s="459" t="s">
        <v>109</v>
      </c>
      <c r="HT109" s="459"/>
      <c r="HU109" s="458"/>
      <c r="HV109" s="459" t="s">
        <v>221</v>
      </c>
      <c r="HW109" s="459"/>
      <c r="HX109" s="459"/>
      <c r="HY109" s="459" t="s">
        <v>109</v>
      </c>
      <c r="HZ109" s="459"/>
      <c r="IA109" s="458"/>
      <c r="IB109" s="459" t="s">
        <v>224</v>
      </c>
      <c r="IC109" s="459"/>
      <c r="ID109" s="459"/>
      <c r="IE109" s="459" t="s">
        <v>109</v>
      </c>
      <c r="IF109" s="459"/>
      <c r="IG109" s="458"/>
      <c r="IH109" s="459" t="s">
        <v>227</v>
      </c>
      <c r="II109" s="459"/>
      <c r="IJ109" s="459"/>
      <c r="IK109" s="459" t="s">
        <v>109</v>
      </c>
      <c r="IL109" s="459"/>
      <c r="IM109" s="458"/>
      <c r="IN109" s="459" t="s">
        <v>239</v>
      </c>
      <c r="IO109" s="459"/>
      <c r="IP109" s="459"/>
      <c r="IQ109" s="459" t="s">
        <v>109</v>
      </c>
      <c r="IR109" s="459"/>
      <c r="IS109" s="458"/>
      <c r="IT109" s="459" t="s">
        <v>248</v>
      </c>
      <c r="IU109" s="459"/>
      <c r="IV109" s="459"/>
      <c r="IW109" s="459" t="s">
        <v>109</v>
      </c>
      <c r="IX109" s="459"/>
      <c r="IY109" s="458"/>
      <c r="IZ109" s="459" t="s">
        <v>246</v>
      </c>
      <c r="JA109" s="459"/>
      <c r="JB109" s="459"/>
      <c r="JC109" s="459" t="s">
        <v>109</v>
      </c>
      <c r="JD109" s="459"/>
      <c r="JE109" s="458"/>
      <c r="JF109" s="459" t="s">
        <v>245</v>
      </c>
      <c r="JG109" s="459"/>
      <c r="JH109" s="459"/>
      <c r="JI109" s="459" t="s">
        <v>109</v>
      </c>
      <c r="JJ109" s="459"/>
      <c r="JK109" s="458"/>
      <c r="JL109" s="459" t="s">
        <v>257</v>
      </c>
      <c r="JM109" s="459"/>
      <c r="JN109" s="459"/>
      <c r="JO109" s="459" t="s">
        <v>109</v>
      </c>
      <c r="JP109" s="459"/>
      <c r="JQ109" s="458"/>
      <c r="JR109" s="459" t="s">
        <v>261</v>
      </c>
      <c r="JS109" s="459"/>
      <c r="JT109" s="459"/>
      <c r="JU109" s="459" t="s">
        <v>109</v>
      </c>
      <c r="JV109" s="459"/>
      <c r="JW109" s="458"/>
      <c r="JX109" s="459" t="s">
        <v>264</v>
      </c>
      <c r="JY109" s="459"/>
      <c r="JZ109" s="459"/>
      <c r="KA109" s="459" t="s">
        <v>109</v>
      </c>
      <c r="KB109" s="459"/>
      <c r="KC109" s="458"/>
      <c r="KD109" s="459" t="s">
        <v>267</v>
      </c>
      <c r="KE109" s="459"/>
      <c r="KF109" s="459"/>
      <c r="KG109" s="459" t="s">
        <v>109</v>
      </c>
      <c r="KH109" s="459"/>
      <c r="KI109" s="458"/>
      <c r="KJ109" s="459" t="s">
        <v>272</v>
      </c>
      <c r="KK109" s="459"/>
      <c r="KL109" s="459"/>
      <c r="KM109" s="459" t="s">
        <v>109</v>
      </c>
      <c r="KN109" s="459"/>
      <c r="KO109" s="458"/>
      <c r="KP109" s="459" t="s">
        <v>273</v>
      </c>
      <c r="KQ109" s="459"/>
      <c r="KR109" s="459"/>
      <c r="KS109" s="459" t="s">
        <v>109</v>
      </c>
      <c r="KT109" s="459"/>
      <c r="KU109" s="458"/>
      <c r="KV109" s="459" t="s">
        <v>274</v>
      </c>
      <c r="KW109" s="459"/>
      <c r="KX109" s="459"/>
      <c r="KY109" s="459" t="s">
        <v>109</v>
      </c>
      <c r="KZ109" s="459"/>
      <c r="LA109" s="458"/>
      <c r="LB109" s="459" t="s">
        <v>292</v>
      </c>
      <c r="LC109" s="459"/>
      <c r="LD109" s="459"/>
      <c r="LE109" s="459" t="s">
        <v>109</v>
      </c>
      <c r="LF109" s="459"/>
      <c r="LG109" s="458"/>
      <c r="LH109" s="459" t="s">
        <v>291</v>
      </c>
      <c r="LI109" s="459"/>
      <c r="LJ109" s="459"/>
      <c r="LK109" s="459" t="s">
        <v>109</v>
      </c>
      <c r="LL109" s="459"/>
      <c r="LM109" s="458"/>
      <c r="LN109" s="459" t="s">
        <v>290</v>
      </c>
      <c r="LO109" s="459"/>
      <c r="LP109" s="459"/>
      <c r="LQ109" s="459" t="s">
        <v>109</v>
      </c>
      <c r="LR109" s="459"/>
      <c r="LS109" s="458"/>
      <c r="LT109" s="459" t="s">
        <v>289</v>
      </c>
      <c r="LU109" s="459"/>
      <c r="LV109" s="459"/>
      <c r="LW109" s="459" t="s">
        <v>109</v>
      </c>
      <c r="LX109" s="459"/>
      <c r="LY109" s="458"/>
      <c r="LZ109" s="459" t="s">
        <v>293</v>
      </c>
      <c r="MA109" s="459"/>
      <c r="MB109" s="459"/>
      <c r="MC109" s="459" t="s">
        <v>109</v>
      </c>
      <c r="MD109" s="459"/>
      <c r="ME109" s="458"/>
      <c r="MF109" s="459" t="s">
        <v>294</v>
      </c>
      <c r="MG109" s="459"/>
      <c r="MH109" s="459"/>
      <c r="MI109" s="459" t="s">
        <v>109</v>
      </c>
      <c r="MJ109" s="459"/>
      <c r="MK109" s="458"/>
      <c r="ML109" s="459" t="s">
        <v>296</v>
      </c>
      <c r="MM109" s="459"/>
      <c r="MN109" s="459"/>
      <c r="MO109" s="459" t="s">
        <v>109</v>
      </c>
      <c r="MP109" s="459"/>
      <c r="MQ109" s="458"/>
      <c r="MR109" s="459" t="s">
        <v>298</v>
      </c>
      <c r="MS109" s="459"/>
      <c r="MT109" s="459"/>
      <c r="MU109" s="459" t="s">
        <v>109</v>
      </c>
      <c r="MV109" s="459"/>
      <c r="MW109" s="458"/>
      <c r="MX109" s="459" t="s">
        <v>315</v>
      </c>
      <c r="MY109" s="459"/>
      <c r="MZ109" s="459"/>
      <c r="NA109" s="459" t="s">
        <v>109</v>
      </c>
      <c r="NB109" s="459"/>
      <c r="NC109" s="458"/>
      <c r="ND109" s="459" t="s">
        <v>316</v>
      </c>
      <c r="NE109" s="459"/>
      <c r="NF109" s="459"/>
      <c r="NG109" s="459" t="s">
        <v>109</v>
      </c>
      <c r="NH109" s="459"/>
      <c r="NI109" s="458"/>
      <c r="NJ109" s="459" t="s">
        <v>317</v>
      </c>
      <c r="NK109" s="459"/>
      <c r="NL109" s="459"/>
      <c r="NM109" s="459" t="s">
        <v>109</v>
      </c>
      <c r="NN109" s="459"/>
      <c r="NO109" s="458"/>
      <c r="NP109" s="459" t="s">
        <v>318</v>
      </c>
      <c r="NQ109" s="459"/>
      <c r="NR109" s="459"/>
      <c r="NS109" s="459" t="s">
        <v>109</v>
      </c>
      <c r="NT109" s="459"/>
      <c r="NU109" s="458"/>
      <c r="NV109" s="459" t="s">
        <v>319</v>
      </c>
      <c r="NW109" s="459"/>
      <c r="NX109" s="459"/>
      <c r="NY109" s="459" t="s">
        <v>109</v>
      </c>
      <c r="NZ109" s="459"/>
      <c r="OA109" s="458"/>
      <c r="OB109" s="459" t="s">
        <v>322</v>
      </c>
      <c r="OC109" s="459"/>
      <c r="OD109" s="459"/>
      <c r="OE109" s="459" t="s">
        <v>109</v>
      </c>
      <c r="OF109" s="459"/>
      <c r="OG109" s="458"/>
      <c r="OH109" s="459" t="s">
        <v>323</v>
      </c>
      <c r="OI109" s="459"/>
      <c r="OJ109" s="459"/>
      <c r="OK109" s="459" t="s">
        <v>109</v>
      </c>
      <c r="OL109" s="459"/>
      <c r="OM109" s="458"/>
      <c r="ON109" s="459" t="s">
        <v>326</v>
      </c>
      <c r="OO109" s="459"/>
      <c r="OP109" s="459"/>
      <c r="OQ109" s="459" t="s">
        <v>109</v>
      </c>
      <c r="OR109" s="459"/>
      <c r="OS109" s="458"/>
      <c r="OT109" s="459" t="s">
        <v>330</v>
      </c>
      <c r="OU109" s="459"/>
      <c r="OV109" s="459"/>
      <c r="OW109" s="459" t="s">
        <v>109</v>
      </c>
      <c r="OX109" s="459"/>
      <c r="OY109" s="458"/>
      <c r="OZ109" s="459" t="s">
        <v>331</v>
      </c>
      <c r="PA109" s="459"/>
      <c r="PB109" s="459"/>
      <c r="PC109" s="459" t="s">
        <v>109</v>
      </c>
      <c r="PD109" s="459"/>
      <c r="PE109" s="458"/>
      <c r="PF109" s="459" t="s">
        <v>333</v>
      </c>
      <c r="PG109" s="459"/>
      <c r="PH109" s="459"/>
      <c r="PI109" s="459" t="s">
        <v>109</v>
      </c>
      <c r="PJ109" s="459"/>
      <c r="PK109" s="458"/>
      <c r="PL109" s="459" t="s">
        <v>335</v>
      </c>
      <c r="PM109" s="459"/>
      <c r="PN109" s="459"/>
      <c r="PO109" s="459" t="s">
        <v>109</v>
      </c>
      <c r="PP109" s="459"/>
      <c r="PQ109" s="458"/>
      <c r="PR109" s="459" t="s">
        <v>337</v>
      </c>
      <c r="PS109" s="459"/>
      <c r="PT109" s="459"/>
      <c r="PU109" s="459" t="s">
        <v>109</v>
      </c>
      <c r="PV109" s="459"/>
      <c r="PW109" s="458"/>
      <c r="PX109" s="459" t="s">
        <v>340</v>
      </c>
      <c r="PY109" s="459"/>
      <c r="PZ109" s="459"/>
      <c r="QA109" s="459" t="s">
        <v>109</v>
      </c>
      <c r="QB109" s="459"/>
      <c r="QC109" s="458"/>
      <c r="QD109" s="459" t="s">
        <v>343</v>
      </c>
      <c r="QE109" s="459"/>
      <c r="QF109" s="459"/>
      <c r="QG109" s="459" t="s">
        <v>109</v>
      </c>
      <c r="QH109" s="459"/>
      <c r="QI109" s="458"/>
      <c r="QJ109" s="459" t="s">
        <v>347</v>
      </c>
      <c r="QK109" s="459"/>
      <c r="QL109" s="459"/>
      <c r="QM109" s="459" t="s">
        <v>109</v>
      </c>
      <c r="QN109" s="459"/>
      <c r="QO109" s="458"/>
      <c r="QP109" s="459" t="s">
        <v>349</v>
      </c>
      <c r="QQ109" s="459"/>
      <c r="QR109" s="459"/>
      <c r="QS109" s="459" t="s">
        <v>109</v>
      </c>
      <c r="QT109" s="459"/>
      <c r="QU109" s="458"/>
      <c r="QV109" s="459" t="s">
        <v>353</v>
      </c>
      <c r="QW109" s="459"/>
      <c r="QX109" s="459"/>
      <c r="QY109" s="459" t="s">
        <v>109</v>
      </c>
      <c r="QZ109" s="459"/>
      <c r="RA109" s="458"/>
      <c r="RB109" s="459" t="s">
        <v>357</v>
      </c>
      <c r="RC109" s="459"/>
      <c r="RD109" s="459"/>
      <c r="RE109" s="459" t="s">
        <v>109</v>
      </c>
      <c r="RF109" s="459"/>
      <c r="RG109" s="458"/>
      <c r="RH109" s="459" t="s">
        <v>360</v>
      </c>
      <c r="RI109" s="459"/>
      <c r="RJ109" s="459"/>
      <c r="RK109" s="459" t="s">
        <v>109</v>
      </c>
      <c r="RL109" s="459"/>
      <c r="RM109" s="458"/>
      <c r="RN109" s="459" t="s">
        <v>363</v>
      </c>
      <c r="RO109" s="459"/>
      <c r="RP109" s="459"/>
      <c r="RQ109" s="459" t="s">
        <v>109</v>
      </c>
      <c r="RR109" s="459"/>
      <c r="RS109" s="458"/>
      <c r="RT109" s="459" t="s">
        <v>364</v>
      </c>
      <c r="RU109" s="459"/>
      <c r="RV109" s="459"/>
      <c r="RW109" s="459" t="s">
        <v>109</v>
      </c>
      <c r="RX109" s="459"/>
      <c r="RY109" s="458"/>
      <c r="RZ109" s="459" t="s">
        <v>367</v>
      </c>
      <c r="SA109" s="459"/>
      <c r="SB109" s="459"/>
      <c r="SC109" s="459" t="s">
        <v>109</v>
      </c>
      <c r="SD109" s="459"/>
      <c r="SE109" s="458"/>
      <c r="SF109" s="459" t="s">
        <v>368</v>
      </c>
      <c r="SG109" s="459"/>
      <c r="SH109" s="459"/>
      <c r="SI109" s="459" t="s">
        <v>109</v>
      </c>
      <c r="SJ109" s="459"/>
      <c r="SK109" s="458"/>
      <c r="SL109" s="459" t="s">
        <v>370</v>
      </c>
      <c r="SM109" s="459"/>
      <c r="SN109" s="459"/>
      <c r="SO109" s="459" t="s">
        <v>109</v>
      </c>
      <c r="SP109" s="459"/>
      <c r="SQ109" s="458"/>
      <c r="SR109" s="459" t="s">
        <v>373</v>
      </c>
      <c r="SS109" s="459"/>
      <c r="ST109" s="459"/>
      <c r="SU109" s="459" t="s">
        <v>109</v>
      </c>
      <c r="SV109" s="459"/>
      <c r="SW109" s="458"/>
      <c r="SX109" s="459" t="s">
        <v>374</v>
      </c>
      <c r="SY109" s="459"/>
      <c r="SZ109" s="459"/>
      <c r="TA109" s="459" t="s">
        <v>109</v>
      </c>
      <c r="TB109" s="459"/>
      <c r="TC109" s="458"/>
      <c r="TD109" s="459" t="s">
        <v>384</v>
      </c>
      <c r="TE109" s="459"/>
      <c r="TF109" s="459"/>
      <c r="TG109" s="459" t="s">
        <v>109</v>
      </c>
      <c r="TH109" s="459"/>
      <c r="TI109" s="458"/>
      <c r="TJ109" s="459" t="s">
        <v>385</v>
      </c>
      <c r="TK109" s="459"/>
      <c r="TL109" s="459"/>
      <c r="TM109" s="459" t="s">
        <v>109</v>
      </c>
      <c r="TN109" s="459"/>
      <c r="TO109" s="458"/>
      <c r="TP109" s="459" t="s">
        <v>385</v>
      </c>
      <c r="TQ109" s="459"/>
      <c r="TR109" s="459"/>
      <c r="TS109" s="459" t="s">
        <v>109</v>
      </c>
      <c r="TT109" s="459"/>
      <c r="TU109" s="458"/>
      <c r="TV109" s="459" t="s">
        <v>385</v>
      </c>
      <c r="TW109" s="459"/>
      <c r="TX109" s="459"/>
      <c r="TY109" s="459" t="s">
        <v>109</v>
      </c>
      <c r="TZ109" s="459"/>
      <c r="UA109" s="458"/>
      <c r="UB109" s="459" t="s">
        <v>385</v>
      </c>
      <c r="UC109" s="459"/>
      <c r="UD109" s="459"/>
      <c r="UE109" s="459" t="s">
        <v>109</v>
      </c>
      <c r="UF109" s="459"/>
      <c r="UG109" s="458"/>
    </row>
    <row r="110" spans="1:553" ht="27.95" customHeight="1" x14ac:dyDescent="0.25">
      <c r="B110" s="387"/>
      <c r="D110" s="468" t="s">
        <v>81</v>
      </c>
      <c r="E110" s="468"/>
      <c r="F110" s="388">
        <f>H11+H33+H34+H35+H39++H40+H36+H56+H58+H59+H14+H16+H19+H21+H22+H25+H27+H43</f>
        <v>446589270.45865858</v>
      </c>
      <c r="G110" s="389" t="s">
        <v>110</v>
      </c>
      <c r="H110" s="390">
        <f>H30+H73</f>
        <v>385704590</v>
      </c>
      <c r="I110" s="468" t="s">
        <v>81</v>
      </c>
      <c r="J110" s="468"/>
      <c r="K110" s="388">
        <f>M11+M33+M34+M35+M39++M40+M36+M56+M58+M59+M14+M16+M19+M21+M22+M25+M27+M43</f>
        <v>643077406.91590238</v>
      </c>
      <c r="L110" s="389" t="s">
        <v>110</v>
      </c>
      <c r="M110" s="390">
        <f>M30+M73</f>
        <v>604995177.77999997</v>
      </c>
      <c r="N110" s="468" t="s">
        <v>81</v>
      </c>
      <c r="O110" s="468"/>
      <c r="P110" s="388">
        <f>Q59+Q58+Q56+Q53+Q3</f>
        <v>662510166.82748628</v>
      </c>
      <c r="Q110" s="389" t="s">
        <v>110</v>
      </c>
      <c r="R110" s="390">
        <f>Q30+Q73</f>
        <v>616565132</v>
      </c>
      <c r="S110" s="460" t="s">
        <v>81</v>
      </c>
      <c r="T110" s="461"/>
      <c r="U110" s="392">
        <f>V59+V58+V56+V53+V3</f>
        <v>631005367.17677617</v>
      </c>
      <c r="V110" s="389" t="s">
        <v>110</v>
      </c>
      <c r="W110" s="390">
        <f>V30+V73</f>
        <v>607958374</v>
      </c>
      <c r="X110" s="460" t="s">
        <v>81</v>
      </c>
      <c r="Y110" s="461"/>
      <c r="Z110" s="388">
        <f>AA59+AA58+AA56+AA53+AA3</f>
        <v>622710242.12176466</v>
      </c>
      <c r="AA110" s="389" t="s">
        <v>110</v>
      </c>
      <c r="AB110" s="390">
        <f>AA30+AA73</f>
        <v>613505917</v>
      </c>
      <c r="AC110" s="460" t="s">
        <v>81</v>
      </c>
      <c r="AD110" s="461"/>
      <c r="AE110" s="388">
        <f>AF3+AF33+AF34+AF35+AF36+AF39+AF40+AF56+AF58</f>
        <v>580186697.75381982</v>
      </c>
      <c r="AF110" s="389" t="s">
        <v>110</v>
      </c>
      <c r="AG110" s="390">
        <f>AF30+AF73</f>
        <v>565853855</v>
      </c>
      <c r="AH110" s="460" t="s">
        <v>81</v>
      </c>
      <c r="AI110" s="461"/>
      <c r="AJ110" s="388">
        <f>AK11+AK14+AK16+AK19+AK21+AK22+AK24+AK25+AK27+AK33+AK34+AK35+AK36+AK39+AK40+AK56+AK58</f>
        <v>582557286.27196407</v>
      </c>
      <c r="AK110" s="389" t="s">
        <v>110</v>
      </c>
      <c r="AL110" s="390">
        <f>AK30+AK73</f>
        <v>567286194</v>
      </c>
      <c r="AM110" s="460" t="s">
        <v>81</v>
      </c>
      <c r="AN110" s="461"/>
      <c r="AO110" s="388">
        <f>+AQ43+AQ11+AQ14+AQ16+AQ19+AQ21+AQ22+AQ24+AQ25+AQ27+AQ33+AQ34+AQ35+AQ36+AQ39+AQ40+AQ56+AQ58</f>
        <v>555386656.42554176</v>
      </c>
      <c r="AP110" s="389" t="s">
        <v>110</v>
      </c>
      <c r="AQ110" s="390">
        <f>AQ30+AQ73</f>
        <v>528753327</v>
      </c>
      <c r="AR110" s="390">
        <f>AO30+AO73</f>
        <v>29840</v>
      </c>
      <c r="AS110" s="502" t="s">
        <v>81</v>
      </c>
      <c r="AT110" s="461"/>
      <c r="AU110" s="388">
        <f>AW11+AW14+AW16+AW19+AW21+AW22+AW24+AW25+AW27+AW33+AW34+AW35+AW36+AW39+AW40+AW42+AW43+AW56+AW58</f>
        <v>545301976.24770892</v>
      </c>
      <c r="AV110" s="389" t="s">
        <v>110</v>
      </c>
      <c r="AW110" s="390">
        <f>AW30+AW73</f>
        <v>503232080</v>
      </c>
      <c r="AX110" s="460" t="s">
        <v>81</v>
      </c>
      <c r="AY110" s="461"/>
      <c r="AZ110" s="393">
        <f>BB11+BB14+BB16+BB19+BB21+BB22+BB24+BB25+BB27+BB33+BB34+BB35+BB36+BB39+BB40+BB42+BB43+BB56+BB58</f>
        <v>537764703.74758959</v>
      </c>
      <c r="BA110" s="389" t="s">
        <v>110</v>
      </c>
      <c r="BB110" s="390">
        <f>BB30+BB73</f>
        <v>494696111</v>
      </c>
      <c r="BC110" s="460" t="s">
        <v>81</v>
      </c>
      <c r="BD110" s="461"/>
      <c r="BE110" s="393">
        <f>BG11+BG14+BG16+BG19+BG21+BG22+BG24+BG25+BG27+BG33+BG34+BG35+BG36+BG39+BG40+BG42+BG43+BG56+BG58</f>
        <v>537536264.50581396</v>
      </c>
      <c r="BF110" s="389" t="s">
        <v>110</v>
      </c>
      <c r="BG110" s="390">
        <f>BG30+BG73</f>
        <v>488363472.52000004</v>
      </c>
      <c r="BH110" s="460" t="s">
        <v>81</v>
      </c>
      <c r="BI110" s="461"/>
      <c r="BJ110" s="394">
        <f>BL11+BL14+BL16+BL19+BL21+BL22+BL24+BL25+BL27+BL33+BL34+BL35+BL36+BL39+BL40+BL42+BL43+BL56+BL58</f>
        <v>524695099.30232149</v>
      </c>
      <c r="BK110" s="389" t="s">
        <v>110</v>
      </c>
      <c r="BL110" s="390">
        <f>BL30+BL73</f>
        <v>474230362.68000001</v>
      </c>
      <c r="BM110" s="460" t="s">
        <v>81</v>
      </c>
      <c r="BN110" s="461"/>
      <c r="BO110" s="394">
        <f>BQ11+BQ14+BQ16+BQ19+BQ21+BQ22+BQ24+BQ25+BQ27+BQ33+BQ34+BQ35+BQ36+BQ39+BQ40+BQ42+BQ43+BQ56+BQ58</f>
        <v>517475254.31458634</v>
      </c>
      <c r="BP110" s="389" t="s">
        <v>110</v>
      </c>
      <c r="BQ110" s="394">
        <f>BQ30+BQ73</f>
        <v>480657080</v>
      </c>
      <c r="BR110" s="460" t="s">
        <v>81</v>
      </c>
      <c r="BS110" s="461"/>
      <c r="BT110" s="394">
        <f>BV11+BV14+BV16+BV19+BV21+BV22+BV24+BV25+BV27+BV33+BV34+BV35+BV36+BV39+BV40+BV42+BV43+BV56+BV58</f>
        <v>514455656.73659879</v>
      </c>
      <c r="BU110" s="389" t="s">
        <v>110</v>
      </c>
      <c r="BV110" s="394">
        <f>BV30+BV73</f>
        <v>475467055</v>
      </c>
      <c r="BW110" s="460" t="s">
        <v>81</v>
      </c>
      <c r="BX110" s="461"/>
      <c r="BY110" s="394">
        <f>CA11+CA14+CA16+CA19+CA21+CA22+CA24+CA25+CA27+CA33+CA34+CA35+CA36+CA39+CA40+CA42+CA43+CA56+CA58</f>
        <v>512545674.83036393</v>
      </c>
      <c r="BZ110" s="389" t="s">
        <v>110</v>
      </c>
      <c r="CA110" s="394">
        <f>CA30+CA73</f>
        <v>470196001</v>
      </c>
      <c r="CB110" s="460" t="s">
        <v>81</v>
      </c>
      <c r="CC110" s="461"/>
      <c r="CD110" s="394">
        <f>CF11+CF14+CF16+CF19+CF21+CF22+CF24+CF25+CF27+CF33+CF34+CF35+CF36+CF39+CF40+CF42+CF43+CF56+CF58</f>
        <v>525744789.44166374</v>
      </c>
      <c r="CE110" s="389" t="s">
        <v>110</v>
      </c>
      <c r="CF110" s="394">
        <f>CF30+CF73</f>
        <v>458381288</v>
      </c>
      <c r="CG110" s="460" t="s">
        <v>81</v>
      </c>
      <c r="CH110" s="461"/>
      <c r="CI110" s="394">
        <f>CK11+CK14+CK16+CK19+CK21+CK22+CK24+CK25+CK27+CK33+CK34+CK35+CK36+CK39+CK40+CK42+CK43+CK56+CK58</f>
        <v>519189453.33187771</v>
      </c>
      <c r="CJ110" s="389" t="s">
        <v>110</v>
      </c>
      <c r="CK110" s="394">
        <f>CK30+CK73</f>
        <v>450650601</v>
      </c>
      <c r="CL110" s="460" t="s">
        <v>81</v>
      </c>
      <c r="CM110" s="461"/>
      <c r="CN110" s="394">
        <f>CP11+CP14+CP16+CP19+CP21+CP22+CP24+CP25+CP27+CP33+CP34+CP35+CP36+CP39+CP40+CP42+CP43+CP56+CP58</f>
        <v>521832046.51091707</v>
      </c>
      <c r="CO110" s="389" t="s">
        <v>110</v>
      </c>
      <c r="CP110" s="394">
        <f>CP30+CP73</f>
        <v>441504318</v>
      </c>
      <c r="CQ110" s="460" t="s">
        <v>81</v>
      </c>
      <c r="CR110" s="461"/>
      <c r="CS110" s="394">
        <f>CU11+CU14+CU16+CU19+CU21+CU22+CU24+CU25+CU27+CU33+CU34+CU35+CU36+CU39+CU40+CU42+CU43+CU56+CU58</f>
        <v>566458512.79008746</v>
      </c>
      <c r="CT110" s="389" t="s">
        <v>110</v>
      </c>
      <c r="CU110" s="394">
        <f>CU30+CU73</f>
        <v>442213934</v>
      </c>
      <c r="CV110" s="460" t="s">
        <v>81</v>
      </c>
      <c r="CW110" s="461"/>
      <c r="CX110" s="388">
        <f>+CZ43+CZ11+CZ14+CZ16+CZ19+CZ21+CZ22+CZ24+CZ25+CZ27+CZ33+CZ34+CZ35+CZ36+CZ39+CZ40+CZ56+CZ58</f>
        <v>563229517.80151606</v>
      </c>
      <c r="CY110" s="389" t="s">
        <v>110</v>
      </c>
      <c r="CZ110" s="390">
        <f>CZ30+CZ73</f>
        <v>445636253.44</v>
      </c>
      <c r="DA110" s="390">
        <f>CX30+CX73</f>
        <v>28957</v>
      </c>
      <c r="DB110" s="460" t="s">
        <v>81</v>
      </c>
      <c r="DC110" s="461"/>
      <c r="DD110" s="394">
        <f>DF11+DF14+DF16+DF19+DF21+DF22+DF24+DF25+DF27+DF33+DF34+DF35+DF36+DF39+DF40+DF43+DF56+DF58+DF59</f>
        <v>539486287.47813404</v>
      </c>
      <c r="DE110" s="389" t="s">
        <v>110</v>
      </c>
      <c r="DF110" s="394">
        <f>DF30+DF73</f>
        <v>443648426</v>
      </c>
      <c r="DG110" s="460" t="s">
        <v>81</v>
      </c>
      <c r="DH110" s="461"/>
      <c r="DI110" s="394">
        <f>DK11+DK14+DK16+DK19+DK21+DK22+DK24+DK25+DK27+DK33+DK34+DK35+DK36+DK39+DK40+DK43+DK56+DK58+DK59</f>
        <v>546202349.42857146</v>
      </c>
      <c r="DJ110" s="389" t="s">
        <v>110</v>
      </c>
      <c r="DK110" s="394">
        <f>DK30+DK73</f>
        <v>442228406</v>
      </c>
      <c r="DL110" s="460" t="s">
        <v>81</v>
      </c>
      <c r="DM110" s="461"/>
      <c r="DN110" s="394">
        <f>DP11+DP14+DP16+DP19+DP21+DP22+DP24+DP25+DP27+DP33+DP34+DP35+DP36+DP39+DP40+DP43+DP56+DP58+DP59</f>
        <v>544557518.78425658</v>
      </c>
      <c r="DO110" s="389" t="s">
        <v>110</v>
      </c>
      <c r="DP110" s="394">
        <f>DP30+DP73</f>
        <v>445054963</v>
      </c>
      <c r="DQ110" s="460" t="s">
        <v>81</v>
      </c>
      <c r="DR110" s="461"/>
      <c r="DS110" s="394">
        <f>DU11+DU14+DU16+DU19+DU21+DU22+DU24+DU25+DU27+DU33+DU34+DU35+DU36+DU39+DU40+DU43+DU56+DU58+DU59</f>
        <v>541961406.08163273</v>
      </c>
      <c r="DT110" s="389" t="s">
        <v>110</v>
      </c>
      <c r="DU110" s="394">
        <f>DU30+DU73</f>
        <v>453795087</v>
      </c>
      <c r="DV110" s="460" t="s">
        <v>81</v>
      </c>
      <c r="DW110" s="461"/>
      <c r="DX110" s="394">
        <f>DZ11+DZ14+DZ16+DZ19+DZ21+DZ22+DZ24+DZ25+DZ27+DZ33+DZ34+DZ35+DZ36+DZ39+DZ40+DZ43+DZ56+DZ58+DZ59</f>
        <v>555066451.20116615</v>
      </c>
      <c r="DY110" s="389" t="s">
        <v>110</v>
      </c>
      <c r="DZ110" s="394">
        <f>DZ30+DZ73</f>
        <v>463356718</v>
      </c>
      <c r="EA110" s="460" t="s">
        <v>81</v>
      </c>
      <c r="EB110" s="461"/>
      <c r="EC110" s="394">
        <f>EE11+EE14+EE16+EE19+EE21+EE22+EE24+EE25+EE27+EE33+EE34+EE35+EE36+EE39+EE40+EE43+EE56+EE58+EE59</f>
        <v>554614014.65889215</v>
      </c>
      <c r="ED110" s="389" t="s">
        <v>110</v>
      </c>
      <c r="EE110" s="394">
        <f>EE30+EE73</f>
        <v>463633515</v>
      </c>
      <c r="EF110" s="460" t="s">
        <v>81</v>
      </c>
      <c r="EG110" s="461"/>
      <c r="EH110" s="394">
        <f>EJ11+EJ14+EJ16+EJ19+EJ21+EJ22+EJ24+EJ25+EJ27+EJ33+EJ34+EJ35+EJ36+EJ39+EJ40+EJ43+EJ56+EJ58+EJ59</f>
        <v>543791578.18075788</v>
      </c>
      <c r="EI110" s="389" t="s">
        <v>110</v>
      </c>
      <c r="EJ110" s="394">
        <f>EJ30+EJ73</f>
        <v>465683594</v>
      </c>
      <c r="EK110" s="460" t="s">
        <v>81</v>
      </c>
      <c r="EL110" s="461"/>
      <c r="EM110" s="394">
        <f>EO11+EO14+EO16+EO19+EO21+EO22+EO24+EO25+EO27+EO33+EO34+EO35+EO36+EO39+EO40+EO43+EO56+EO58+EO59</f>
        <v>526155987.53352767</v>
      </c>
      <c r="EN110" s="389" t="s">
        <v>110</v>
      </c>
      <c r="EO110" s="394">
        <f>EO30+EO73</f>
        <v>463732409</v>
      </c>
      <c r="EP110" s="460" t="s">
        <v>81</v>
      </c>
      <c r="EQ110" s="461"/>
      <c r="ER110" s="394">
        <f>ET11+ET14+ET16+ET19+ET21+ET22+ET24+ET25+ET27+ET33+ET34+ET35+ET36+ET39+ET40+ET43+ET56+ET58+ET59</f>
        <v>524090776.74635565</v>
      </c>
      <c r="ES110" s="389" t="s">
        <v>110</v>
      </c>
      <c r="ET110" s="394">
        <f>ET30+ET73</f>
        <v>467223107</v>
      </c>
      <c r="EU110" s="394">
        <f>ER30+ER73</f>
        <v>29191</v>
      </c>
      <c r="EV110" s="460" t="s">
        <v>81</v>
      </c>
      <c r="EW110" s="461"/>
      <c r="EX110" s="394">
        <f>EZ11+EZ14+EZ16+EZ19+EZ21+EZ22+EZ24+EZ25+EZ27+EZ33+EZ34+EZ35+EZ36+EZ39+EZ40+EZ43+EZ56+EZ58+EZ59</f>
        <v>492791236.1137026</v>
      </c>
      <c r="EY110" s="389" t="s">
        <v>110</v>
      </c>
      <c r="EZ110" s="394">
        <f>EZ30+EZ73</f>
        <v>453930389</v>
      </c>
      <c r="FA110" s="394">
        <f>EX30+EX73</f>
        <v>29179</v>
      </c>
      <c r="FB110" s="460" t="s">
        <v>81</v>
      </c>
      <c r="FC110" s="461"/>
      <c r="FD110" s="394">
        <f>FF11+FF14+FF16+FF19+FF21+FF22+FF24+FF25+FF27+FF33+FF34+FF35+FF36+FF39+FF40+FF43+FF56+FF58+FF59</f>
        <v>485824616.55393589</v>
      </c>
      <c r="FE110" s="389" t="s">
        <v>110</v>
      </c>
      <c r="FF110" s="394">
        <f>FF30+FF73</f>
        <v>441262499</v>
      </c>
      <c r="FG110" s="394">
        <f>FD30+FD73</f>
        <v>28957</v>
      </c>
      <c r="FH110" s="460" t="s">
        <v>81</v>
      </c>
      <c r="FI110" s="461"/>
      <c r="FJ110" s="388">
        <f>+FL43+FL11+FL14+FL16+FL19+FL21+FL22+FL24+FL25+FL27+FL33+FL34+FL35+FL36+FL39+FL40+FL56+FL58</f>
        <v>470245260.10495627</v>
      </c>
      <c r="FK110" s="389" t="s">
        <v>110</v>
      </c>
      <c r="FL110" s="390">
        <f>FL30+FL73</f>
        <v>428330426</v>
      </c>
      <c r="FM110" s="390">
        <f>FJ30+FJ73</f>
        <v>28994</v>
      </c>
      <c r="FN110" s="460" t="s">
        <v>81</v>
      </c>
      <c r="FO110" s="461"/>
      <c r="FP110" s="388">
        <f>+FR43+FR11+FR14+FR16+FR19+FR21+FR22+FR24+FR25+FR27+FR33+FR34+FR35+FR36+FR39+FR40+FR56+FR58</f>
        <v>493956401.32069975</v>
      </c>
      <c r="FQ110" s="389" t="s">
        <v>110</v>
      </c>
      <c r="FR110" s="390">
        <f>FR30+FR73</f>
        <v>439554586</v>
      </c>
      <c r="FS110" s="390">
        <f>FP30+FP73</f>
        <v>29031</v>
      </c>
      <c r="FT110" s="460" t="s">
        <v>81</v>
      </c>
      <c r="FU110" s="461"/>
      <c r="FV110" s="388">
        <f>+FX43+FX11+FX14+FX16+FX19+FX21+FX22+FX24+FX25+FX27+FX33+FX34+FX35+FX36+FX39+FX40+FX56+FX58</f>
        <v>499080574.21865886</v>
      </c>
      <c r="FW110" s="389" t="s">
        <v>110</v>
      </c>
      <c r="FX110" s="390">
        <f>FX30+FX73</f>
        <v>442397894</v>
      </c>
      <c r="FY110" s="390">
        <f>FV30+FV73</f>
        <v>29113</v>
      </c>
      <c r="FZ110" s="460" t="s">
        <v>81</v>
      </c>
      <c r="GA110" s="461"/>
      <c r="GB110" s="388">
        <f>+GD43+GD11+GD14+GD16+GD19+GD21+GD22+GD24+GD25+GD27+GD33+GD34+GD35+GD36+GD39+GD40+GD56+GD58</f>
        <v>520619997.53644317</v>
      </c>
      <c r="GC110" s="389" t="s">
        <v>110</v>
      </c>
      <c r="GD110" s="390">
        <f>GD30+GD73</f>
        <v>456092563</v>
      </c>
      <c r="GE110" s="390">
        <f>GB30+GB73</f>
        <v>29161</v>
      </c>
      <c r="GF110" s="460" t="s">
        <v>81</v>
      </c>
      <c r="GG110" s="461"/>
      <c r="GH110" s="394">
        <f>GJ11+GJ14+GJ16+GJ19+GJ21+GJ22+GJ25+GJ27+GJ33+GJ34+GJ35+GJ36+GJ39+GJ40+GJ43+GJ56+GJ58+GJ59</f>
        <v>492945552.61516041</v>
      </c>
      <c r="GI110" s="389" t="s">
        <v>110</v>
      </c>
      <c r="GJ110" s="394">
        <f>GJ30+GJ73</f>
        <v>456285925</v>
      </c>
      <c r="GK110" s="394">
        <f>GH30+GH73</f>
        <v>29161</v>
      </c>
      <c r="GL110" s="460" t="s">
        <v>81</v>
      </c>
      <c r="GM110" s="461"/>
      <c r="GN110" s="394">
        <f>GP11+GP14+GP16+GP19+GP21+GP22+GP25+GP27+GP33+GP34+GP35+GP36+GP39+GP40+GP43+GP56+GP58+GP59</f>
        <v>500917490.23615164</v>
      </c>
      <c r="GO110" s="389" t="s">
        <v>110</v>
      </c>
      <c r="GP110" s="394">
        <f>GP30+GP73</f>
        <v>467659082</v>
      </c>
      <c r="GQ110" s="394">
        <f>GN30+GN73</f>
        <v>29254</v>
      </c>
      <c r="GR110" s="460" t="s">
        <v>81</v>
      </c>
      <c r="GS110" s="461"/>
      <c r="GT110" s="394">
        <f>GV11+GV14+GV16+GV19+GV21+GV22+GV25+GV27+GV33+GV34+GV35+GV36+GV39+GV40+GV43+GV56+GV58+GV59</f>
        <v>489557061.51311952</v>
      </c>
      <c r="GU110" s="389" t="s">
        <v>110</v>
      </c>
      <c r="GV110" s="394">
        <f>GV30+GV73</f>
        <v>466942892</v>
      </c>
      <c r="GW110" s="394">
        <f>GT30+GT73</f>
        <v>29238</v>
      </c>
      <c r="GX110" s="460" t="s">
        <v>81</v>
      </c>
      <c r="GY110" s="461"/>
      <c r="GZ110" s="394">
        <f>HB11+HB14+HB16+HB19+HB21+HB22+HB25+HB27+HB33+HB34+HB35+HB36+HB39+HB40+HB43+HB56+HB58+HB59</f>
        <v>484154153.46355683</v>
      </c>
      <c r="HA110" s="389" t="s">
        <v>110</v>
      </c>
      <c r="HB110" s="395">
        <f>HB30+HB73</f>
        <v>471803068</v>
      </c>
      <c r="HC110" s="394">
        <f>GZ30+GZ73</f>
        <v>29366</v>
      </c>
      <c r="HD110" s="460" t="s">
        <v>81</v>
      </c>
      <c r="HE110" s="461"/>
      <c r="HF110" s="394">
        <f>HH11+HH14+HH16+HH19+HH21+HH22+HH25+HH27+HH33+HH34+HH35+HH36+HH39+HH40+HH43+HH56+HH58+HH59</f>
        <v>475054259.11685121</v>
      </c>
      <c r="HG110" s="389" t="s">
        <v>110</v>
      </c>
      <c r="HH110" s="395">
        <f>HH30+HH73</f>
        <v>470397123.88</v>
      </c>
      <c r="HI110" s="394">
        <f>HF30+HF73</f>
        <v>29509</v>
      </c>
      <c r="HJ110" s="460" t="s">
        <v>81</v>
      </c>
      <c r="HK110" s="461"/>
      <c r="HL110" s="394">
        <f>HN11+HN14+HN16+HN19+HN21+HN22+HN25+HN27+HN33+HN34+HN35+HN36+HN39+HN40+HN43+HN56+HN58+HN59</f>
        <v>472479030.20991266</v>
      </c>
      <c r="HM110" s="389" t="s">
        <v>110</v>
      </c>
      <c r="HN110" s="395">
        <f>HN30+HN73</f>
        <v>465568497</v>
      </c>
      <c r="HO110" s="394">
        <f>HL30+HL73</f>
        <v>29616</v>
      </c>
      <c r="HP110" s="460" t="s">
        <v>81</v>
      </c>
      <c r="HQ110" s="461"/>
      <c r="HR110" s="394">
        <f>HT11+HT14+HT16+HT19+HT21+HT22+HT25+HT27+HT33+HT34+HT35+HT36+HT39+HT40+HT43+HT56+HT58+HT59</f>
        <v>480562020.18658894</v>
      </c>
      <c r="HS110" s="389" t="s">
        <v>110</v>
      </c>
      <c r="HT110" s="395">
        <f>HT30+HT73</f>
        <v>466094456</v>
      </c>
      <c r="HU110" s="394">
        <f>HR30+HR73</f>
        <v>29637</v>
      </c>
      <c r="HV110" s="460" t="s">
        <v>81</v>
      </c>
      <c r="HW110" s="461"/>
      <c r="HX110" s="394">
        <f>HZ11+HZ14+HZ16+HZ19+HZ21+HZ22+HZ25+HZ27+HZ33+HZ34+HZ35+HZ36+HZ39+HZ40+HZ43+HZ56+HZ58+HZ59</f>
        <v>488667672.02915454</v>
      </c>
      <c r="HY110" s="389" t="s">
        <v>110</v>
      </c>
      <c r="HZ110" s="395">
        <f>HZ30+HZ73</f>
        <v>465810577</v>
      </c>
      <c r="IA110" s="394">
        <f>HX30+HX73</f>
        <v>29784</v>
      </c>
      <c r="IB110" s="460" t="s">
        <v>81</v>
      </c>
      <c r="IC110" s="461"/>
      <c r="ID110" s="394">
        <f>IF11+IF14+IF16+IF19+IF21+IF22+IF25+IF27+IF33+IF34+IF35+IF36+IF39+IF40+IF43+IF56+IF58+IF59</f>
        <v>465807040.20991248</v>
      </c>
      <c r="IE110" s="389" t="s">
        <v>110</v>
      </c>
      <c r="IF110" s="395">
        <f>IF30+IF73</f>
        <v>455769812</v>
      </c>
      <c r="IG110" s="394">
        <f>ID30+ID73</f>
        <v>29626</v>
      </c>
      <c r="IH110" s="460" t="s">
        <v>81</v>
      </c>
      <c r="II110" s="461"/>
      <c r="IJ110" s="394">
        <f>IL11+IL14+IL16+IL19+IL21+IL22+IL25+IL27+IL33+IL34+IL35+IL36+IL39+IL40+IL43+IL56+IL58+IL59</f>
        <v>466032522.01166177</v>
      </c>
      <c r="IK110" s="389" t="s">
        <v>110</v>
      </c>
      <c r="IL110" s="395">
        <f>IL30+IL73</f>
        <v>530746935</v>
      </c>
      <c r="IM110" s="394">
        <f>IJ30+IJ73</f>
        <v>29683</v>
      </c>
      <c r="IN110" s="460" t="s">
        <v>81</v>
      </c>
      <c r="IO110" s="461"/>
      <c r="IP110" s="394">
        <f>IR11+IR14+IR16+IR19+IR21+IR22+IR25+IR27+IR33+IR34+IR35+IR36+IR39+IR40+IR43+IR56+IR58+IR59</f>
        <v>458401003.5685131</v>
      </c>
      <c r="IQ110" s="389" t="s">
        <v>110</v>
      </c>
      <c r="IR110" s="395">
        <f>IR30+IR73</f>
        <v>536475256</v>
      </c>
      <c r="IS110" s="394">
        <f>IP30+IP73</f>
        <v>29763</v>
      </c>
      <c r="IT110" s="460" t="s">
        <v>81</v>
      </c>
      <c r="IU110" s="461"/>
      <c r="IV110" s="394">
        <f>IX11+IX14+IX16+IX19+IX21+IX22+IX25+IX27+IX33+IX34+IX35+IX36+IX39+IX40+IX43+IX56+IX58+IX59</f>
        <v>464446393.91545188</v>
      </c>
      <c r="IW110" s="389" t="s">
        <v>110</v>
      </c>
      <c r="IX110" s="395">
        <f>IX30+IX73</f>
        <v>536637663</v>
      </c>
      <c r="IY110" s="394">
        <f>IV30+IV73</f>
        <v>29774</v>
      </c>
      <c r="IZ110" s="460" t="s">
        <v>81</v>
      </c>
      <c r="JA110" s="461"/>
      <c r="JB110" s="394">
        <f>JD11+JD14+JD16+JD19+JD21+JD22+JD25+JD27+JD33+JD34+JD35+JD36+JD39+JD40+JD43+JD56+JD58+JD59</f>
        <v>462128356.39941692</v>
      </c>
      <c r="JC110" s="389" t="s">
        <v>110</v>
      </c>
      <c r="JD110" s="395">
        <f>JD30+JD73</f>
        <v>545737646</v>
      </c>
      <c r="JE110" s="394">
        <f>JB30+JB73</f>
        <v>29930</v>
      </c>
      <c r="JF110" s="460" t="s">
        <v>81</v>
      </c>
      <c r="JG110" s="461"/>
      <c r="JH110" s="394">
        <f>JJ11+JJ14+JJ16+JJ19+JJ21+JJ22+JJ25+JJ27+JJ33+JJ34+JJ35+JJ36+JJ39+JJ40+JJ43+JJ56+JJ58+JJ59</f>
        <v>457760552.1778425</v>
      </c>
      <c r="JI110" s="389" t="s">
        <v>110</v>
      </c>
      <c r="JJ110" s="395">
        <f>JJ30+JJ73</f>
        <v>555582722</v>
      </c>
      <c r="JK110" s="394">
        <f>JH30+JH73</f>
        <v>29316</v>
      </c>
      <c r="JL110" s="460" t="s">
        <v>81</v>
      </c>
      <c r="JM110" s="461"/>
      <c r="JN110" s="394">
        <f>JP11+JP14+JP16+JP19+JP21+JP22+JP25+JP27+JP33+JP34+JP35+JP36+JP39+JP40+JP43+JP56</f>
        <v>449059336.67930031</v>
      </c>
      <c r="JO110" s="389" t="s">
        <v>110</v>
      </c>
      <c r="JP110" s="395">
        <f>JP30+JP73</f>
        <v>557394854</v>
      </c>
      <c r="JQ110" s="394">
        <f>JN30+JN73</f>
        <v>30197</v>
      </c>
      <c r="JR110" s="460" t="s">
        <v>81</v>
      </c>
      <c r="JS110" s="461"/>
      <c r="JT110" s="394">
        <f>JV11+JV14+JV16+JV19+JV21+JV22+JV25+JV27+JV33+JV34+JV35+JV36+JV39+JV40+JV43+JV56</f>
        <v>447141423.6588921</v>
      </c>
      <c r="JU110" s="389" t="s">
        <v>110</v>
      </c>
      <c r="JV110" s="395">
        <f>JV30+JV73</f>
        <v>553698507</v>
      </c>
      <c r="JW110" s="394">
        <f>JT30+JT73</f>
        <v>30351</v>
      </c>
      <c r="JX110" s="460" t="s">
        <v>81</v>
      </c>
      <c r="JY110" s="461"/>
      <c r="JZ110" s="394">
        <f>KB11+KB14+KB16+KB19+KB21+KB22+KB25+KB27+KB33+KB34+KB35+KB36+KB39+KB40+KB43+KB56</f>
        <v>442470289.14285707</v>
      </c>
      <c r="KA110" s="389" t="s">
        <v>110</v>
      </c>
      <c r="KB110" s="395">
        <f>KB30+KB73</f>
        <v>551692294</v>
      </c>
      <c r="KC110" s="394">
        <f>JZ30+JZ73</f>
        <v>30463</v>
      </c>
      <c r="KD110" s="460" t="s">
        <v>81</v>
      </c>
      <c r="KE110" s="461"/>
      <c r="KF110" s="394">
        <f>KH11+KH14+KH16+KH19+KH21+KH22+KH25+KH27+KH33+KH34+KH35+KH36+KH39+KH40+KH43+KH56</f>
        <v>434853829.548105</v>
      </c>
      <c r="KG110" s="389" t="s">
        <v>110</v>
      </c>
      <c r="KH110" s="395">
        <f>KH30+KH73</f>
        <v>546092870</v>
      </c>
      <c r="KI110" s="394">
        <f>KF30+KF73</f>
        <v>30568</v>
      </c>
      <c r="KJ110" s="460" t="s">
        <v>81</v>
      </c>
      <c r="KK110" s="461"/>
      <c r="KL110" s="388">
        <f>KN11+KN14+KN16+KN19+KN21+KN22+KN25+KN27+KN33+KN34+KN36+KN39+KN40+KN43+KN56</f>
        <v>390049534.59183669</v>
      </c>
      <c r="KM110" s="389" t="s">
        <v>110</v>
      </c>
      <c r="KN110" s="390">
        <f>KN30+KN73</f>
        <v>545738825</v>
      </c>
      <c r="KO110" s="390">
        <f>KL30+KL73</f>
        <v>30731</v>
      </c>
      <c r="KP110" s="460" t="s">
        <v>81</v>
      </c>
      <c r="KQ110" s="461"/>
      <c r="KR110" s="388">
        <f>KT11+KT14+KT16+KT19+KT21+KT22+KT25+KT27+KT33+KT34+KT36+KT39+KT40+KT43+KT56</f>
        <v>390751418.43148685</v>
      </c>
      <c r="KS110" s="389" t="s">
        <v>110</v>
      </c>
      <c r="KT110" s="390">
        <f>KT30+KT73</f>
        <v>546702335</v>
      </c>
      <c r="KU110" s="390">
        <f>KR30+KR73</f>
        <v>30809</v>
      </c>
      <c r="KV110" s="460" t="s">
        <v>81</v>
      </c>
      <c r="KW110" s="461"/>
      <c r="KX110" s="388">
        <f>KZ11+KZ14+KZ16+KZ19+KZ21+KZ22+KZ25+KZ27+KZ33+KZ34+KZ36+KZ39+KZ40+KZ43</f>
        <v>390812496.01457733</v>
      </c>
      <c r="KY110" s="389" t="s">
        <v>110</v>
      </c>
      <c r="KZ110" s="390">
        <f>KZ30+KZ73</f>
        <v>546834924</v>
      </c>
      <c r="LA110" s="390">
        <f>KX30+KX73</f>
        <v>30897</v>
      </c>
      <c r="LB110" s="460" t="s">
        <v>81</v>
      </c>
      <c r="LC110" s="461"/>
      <c r="LD110" s="388">
        <f>LF11+LF14+LF16+LF19+LF21+LF22+LF25+LF27+LF33+LF34+LF36+LF39+LF40+LF43+LF56</f>
        <v>402590636.90087467</v>
      </c>
      <c r="LE110" s="389" t="s">
        <v>110</v>
      </c>
      <c r="LF110" s="390">
        <f>LF30+LF73</f>
        <v>553404957</v>
      </c>
      <c r="LG110" s="390">
        <f>LD30+LD73</f>
        <v>31064</v>
      </c>
      <c r="LH110" s="460" t="s">
        <v>81</v>
      </c>
      <c r="LI110" s="461"/>
      <c r="LJ110" s="388">
        <f>LL11+LL14+LL16+LL19+LL21+LL22+LL25+LL27+LL33+LL34+LL36+LL39+LL40+LL43+LL56</f>
        <v>427390825.52478141</v>
      </c>
      <c r="LK110" s="389" t="s">
        <v>110</v>
      </c>
      <c r="LL110" s="390">
        <f>LL30+LL73</f>
        <v>567876923</v>
      </c>
      <c r="LM110" s="390">
        <f>LJ30+LJ73</f>
        <v>31148</v>
      </c>
      <c r="LN110" s="460" t="s">
        <v>81</v>
      </c>
      <c r="LO110" s="461"/>
      <c r="LP110" s="388">
        <f>LR11+LR14+LR16+LR19+LR22+LR25+LR27+LR33+LR34+LR36+LR39+LR40+LR43+LR56</f>
        <v>387073307.13119537</v>
      </c>
      <c r="LQ110" s="389" t="s">
        <v>110</v>
      </c>
      <c r="LR110" s="390">
        <f>LR30+LR73</f>
        <v>582681924</v>
      </c>
      <c r="LS110" s="390">
        <f>LP30+LP73</f>
        <v>31376</v>
      </c>
      <c r="LT110" s="460" t="s">
        <v>81</v>
      </c>
      <c r="LU110" s="461"/>
      <c r="LV110" s="388">
        <f>LX11+LX14+LX16+LX19+LX22+LX25+LX27+LX33+LX34+LX36+LX39+LX40+LX43+LX56</f>
        <v>388030740.5189504</v>
      </c>
      <c r="LW110" s="389" t="s">
        <v>110</v>
      </c>
      <c r="LX110" s="390">
        <f>LX30+LX73</f>
        <v>593842758</v>
      </c>
      <c r="LY110" s="390">
        <f>LV30+LV73</f>
        <v>31569</v>
      </c>
      <c r="LZ110" s="460" t="s">
        <v>81</v>
      </c>
      <c r="MA110" s="461"/>
      <c r="MB110" s="388">
        <f>MD11+MD14+MD16+MD19+MD22+MD25+MD27+MD33+MD34+MD36+MD39+MD40+MD43+MD56</f>
        <v>386225716.83673471</v>
      </c>
      <c r="MC110" s="389" t="s">
        <v>110</v>
      </c>
      <c r="MD110" s="390">
        <f>MD30+MD73</f>
        <v>611045104</v>
      </c>
      <c r="ME110" s="390">
        <f>MB30+MB73</f>
        <v>31738</v>
      </c>
      <c r="MF110" s="460" t="s">
        <v>81</v>
      </c>
      <c r="MG110" s="461"/>
      <c r="MH110" s="388">
        <f>MJ11+MJ14+MJ16+MJ19+MJ25+MJ27+MJ33+MJ34+MJ36+MJ39+MJ40+MJ43+MJ56</f>
        <v>331401355.59183675</v>
      </c>
      <c r="MI110" s="389" t="s">
        <v>110</v>
      </c>
      <c r="MJ110" s="390">
        <f>MJ30+MJ73</f>
        <v>622566785</v>
      </c>
      <c r="MK110" s="390">
        <f>MH30+MH73</f>
        <v>31937</v>
      </c>
      <c r="ML110" s="460" t="s">
        <v>81</v>
      </c>
      <c r="MM110" s="461"/>
      <c r="MN110" s="388">
        <f>MP11+MP14+MP16+MP19+MP25+MP27+MP33+MP34+MP36+MP39+MP40+MP43+MP56</f>
        <v>336111725.91253644</v>
      </c>
      <c r="MO110" s="389" t="s">
        <v>110</v>
      </c>
      <c r="MP110" s="390">
        <f>MP30+MP73</f>
        <v>635488110</v>
      </c>
      <c r="MQ110" s="390">
        <f>MN30+MN73</f>
        <v>32143</v>
      </c>
      <c r="MR110" s="460" t="s">
        <v>81</v>
      </c>
      <c r="MS110" s="461"/>
      <c r="MT110" s="388">
        <f>MV11+MV14+MV16+MV19+MV25+MV27+MV33+MV34+MV36+MV39+MV40+MV43+MV56+MV21+MV22</f>
        <v>449377933.44606411</v>
      </c>
      <c r="MU110" s="389" t="s">
        <v>110</v>
      </c>
      <c r="MV110" s="390">
        <f>MV30+MV73</f>
        <v>682398285</v>
      </c>
      <c r="MW110" s="390">
        <f>MT30+MT73</f>
        <v>32340</v>
      </c>
      <c r="MX110" s="460" t="s">
        <v>81</v>
      </c>
      <c r="MY110" s="461"/>
      <c r="MZ110" s="388">
        <f>NB11+NB14+NB16+NB19+NB25+NB27+NB33+NB34+NB36+NB39+NB40+NB43+NB56+NB21</f>
        <v>386456919.20991254</v>
      </c>
      <c r="NA110" s="389" t="s">
        <v>110</v>
      </c>
      <c r="NB110" s="390">
        <f>NB30+NB73</f>
        <v>646977644</v>
      </c>
      <c r="NC110" s="390">
        <f>MZ30+MZ73</f>
        <v>32610</v>
      </c>
      <c r="ND110" s="460" t="s">
        <v>81</v>
      </c>
      <c r="NE110" s="461"/>
      <c r="NF110" s="388">
        <f>NH11+NH14+NH16+NH19+NH25+NH27+NH33+NH34+NH36+NH39+NH40+NH43+NH56+NH21</f>
        <v>377855256.88921279</v>
      </c>
      <c r="NG110" s="389" t="s">
        <v>110</v>
      </c>
      <c r="NH110" s="390">
        <f>NH30+NH73</f>
        <v>638527821</v>
      </c>
      <c r="NI110" s="390">
        <f>NF30+NF73</f>
        <v>32748</v>
      </c>
      <c r="NJ110" s="460" t="s">
        <v>81</v>
      </c>
      <c r="NK110" s="461"/>
      <c r="NL110" s="388">
        <f>NN11+NN14+NN16+NN19+NN25+NN27+NN33+NN34+NN36+NN39+NN40+NN43+NN56+NN21</f>
        <v>370655815.88046646</v>
      </c>
      <c r="NM110" s="389" t="s">
        <v>110</v>
      </c>
      <c r="NN110" s="390">
        <f>NN30+NN73</f>
        <v>642952518</v>
      </c>
      <c r="NO110" s="390">
        <f>NL30+NL73</f>
        <v>32996</v>
      </c>
      <c r="NP110" s="460" t="s">
        <v>81</v>
      </c>
      <c r="NQ110" s="461"/>
      <c r="NR110" s="388">
        <f>NT11+NT14+NT16+NT19+NT25+NT27+NT33+NT34+NT36+NT39+NT40+NT43+NT56+NT21</f>
        <v>357989794.8804664</v>
      </c>
      <c r="NS110" s="389" t="s">
        <v>110</v>
      </c>
      <c r="NT110" s="390">
        <f>NT30+NT73</f>
        <v>640034288</v>
      </c>
      <c r="NU110" s="390">
        <f>NR30+NR73</f>
        <v>33142</v>
      </c>
      <c r="NV110" s="460" t="s">
        <v>81</v>
      </c>
      <c r="NW110" s="461"/>
      <c r="NX110" s="388">
        <f>NZ11+NZ14+NZ16+NZ19+NZ25+NZ27+NZ33+NZ34+NZ36+NZ39+NZ40+NZ43+NZ56+NZ21</f>
        <v>370694905.50145769</v>
      </c>
      <c r="NY110" s="391" t="s">
        <v>110</v>
      </c>
      <c r="NZ110" s="390">
        <f>NZ30+NZ73</f>
        <v>645153218</v>
      </c>
      <c r="OA110" s="390">
        <f>NX30+NX73</f>
        <v>33318</v>
      </c>
      <c r="OB110" s="460" t="s">
        <v>81</v>
      </c>
      <c r="OC110" s="461"/>
      <c r="OD110" s="388">
        <f>OF11+OF14+OF16+OF19+OF25+OF27+OF33+OF34+OF36+OF39+OF40+OF43+OF56+OF21</f>
        <v>392899548.50145769</v>
      </c>
      <c r="OE110" s="423" t="s">
        <v>110</v>
      </c>
      <c r="OF110" s="390">
        <f>OF30+OF73</f>
        <v>669172340</v>
      </c>
      <c r="OG110" s="390">
        <f>OD30+OD73</f>
        <v>33568</v>
      </c>
      <c r="OH110" s="460" t="s">
        <v>81</v>
      </c>
      <c r="OI110" s="461"/>
      <c r="OJ110" s="388">
        <f>OL11+OL14+OL16+OL19+OL25+OL27+OL33+OL34+OL36+OL39+OL40+OL43+OL56+OL21</f>
        <v>406539001.33236152</v>
      </c>
      <c r="OK110" s="425" t="s">
        <v>110</v>
      </c>
      <c r="OL110" s="390">
        <f>OL30+OL73</f>
        <v>671653058</v>
      </c>
      <c r="OM110" s="390">
        <f>OJ30+OJ73</f>
        <v>33881</v>
      </c>
      <c r="ON110" s="460" t="s">
        <v>81</v>
      </c>
      <c r="OO110" s="461"/>
      <c r="OP110" s="388">
        <f>OR11+OR14+OR16+OR19+OR25+OR27+OR33+OR34+OR36+OR39+OR40+OR43+OR56+OR21</f>
        <v>405897721.80758011</v>
      </c>
      <c r="OQ110" s="426" t="s">
        <v>110</v>
      </c>
      <c r="OR110" s="390">
        <f>OR30+OR73</f>
        <v>748059965</v>
      </c>
      <c r="OS110" s="390">
        <f>OP30+OP73</f>
        <v>34162</v>
      </c>
      <c r="OT110" s="460" t="s">
        <v>81</v>
      </c>
      <c r="OU110" s="461"/>
      <c r="OV110" s="388">
        <f>OX11+OX14+OX16+OX19+OX25+OX27+OX33+OX34+OX36+OX39+OX40+OX43+OX56+OX21</f>
        <v>405964604.35276973</v>
      </c>
      <c r="OW110" s="427" t="s">
        <v>110</v>
      </c>
      <c r="OX110" s="390">
        <f>OX30+OX73</f>
        <v>784263308</v>
      </c>
      <c r="OY110" s="390">
        <f>OV30+OV73</f>
        <v>34432</v>
      </c>
      <c r="OZ110" s="460" t="s">
        <v>81</v>
      </c>
      <c r="PA110" s="461"/>
      <c r="PB110" s="388">
        <f>PD11+PD14+PD16+PD19+PD25+PD27+PD33+PD34+PD36+PD39+PD40+PD43+PD56+PD21</f>
        <v>394892713.07871717</v>
      </c>
      <c r="PC110" s="428" t="s">
        <v>110</v>
      </c>
      <c r="PD110" s="390">
        <f>PD30+PD73</f>
        <v>781741710</v>
      </c>
      <c r="PE110" s="390">
        <f>PB30+PB73</f>
        <v>34728</v>
      </c>
      <c r="PF110" s="460" t="s">
        <v>81</v>
      </c>
      <c r="PG110" s="461"/>
      <c r="PH110" s="388">
        <f>PJ11+PJ14+PJ16+PJ19+PJ25+PJ27+PJ33+PJ34+PJ36+PJ39+PJ40+PJ43+PJ56+PJ21</f>
        <v>410592814.79591835</v>
      </c>
      <c r="PI110" s="429" t="s">
        <v>110</v>
      </c>
      <c r="PJ110" s="390">
        <f>PJ30+PJ73</f>
        <v>800183332</v>
      </c>
      <c r="PK110" s="390">
        <f>PH30+PH73</f>
        <v>34990</v>
      </c>
      <c r="PL110" s="460" t="s">
        <v>81</v>
      </c>
      <c r="PM110" s="461"/>
      <c r="PN110" s="388">
        <f>PP11+PP14+PP16+PP19+PP25+PP27+PP33+PP34+PP36+PP39+PP40+PP43+PP56+PP21</f>
        <v>400458178.89504367</v>
      </c>
      <c r="PO110" s="430" t="s">
        <v>110</v>
      </c>
      <c r="PP110" s="390">
        <f>PP30+PP73</f>
        <v>806093907</v>
      </c>
      <c r="PQ110" s="390">
        <f>PN30+PN73</f>
        <v>35210</v>
      </c>
      <c r="PR110" s="460" t="s">
        <v>81</v>
      </c>
      <c r="PS110" s="461"/>
      <c r="PT110" s="388">
        <f>PV11+PV14+PV16+PV19+PV25+PV27+PV33+PV34+PV36+PV39+PV40+PV43+PV56+PV21</f>
        <v>409343857.8425656</v>
      </c>
      <c r="PU110" s="431" t="s">
        <v>110</v>
      </c>
      <c r="PV110" s="390">
        <f>PV30+PV73</f>
        <v>805378639</v>
      </c>
      <c r="PW110" s="390">
        <f>PT30+PT73</f>
        <v>35440</v>
      </c>
      <c r="PX110" s="460" t="s">
        <v>81</v>
      </c>
      <c r="PY110" s="461"/>
      <c r="PZ110" s="388">
        <f>QB11+QB14+QB16+QB19+QB25+QB27+QB33+QB34+QB36+QB39+QB40+QB43+QB56+QB21</f>
        <v>398544965.85422736</v>
      </c>
      <c r="QA110" s="432" t="s">
        <v>110</v>
      </c>
      <c r="QB110" s="390">
        <f>QB30+QB73</f>
        <v>804485917</v>
      </c>
      <c r="QC110" s="390">
        <f>PZ30+PZ73</f>
        <v>35651</v>
      </c>
      <c r="QD110" s="460" t="s">
        <v>81</v>
      </c>
      <c r="QE110" s="461"/>
      <c r="QF110" s="388">
        <f>QH11+QH14+QH16+QH19+QH25+QH27+QH33+QH34+QH36+QH39+QH40+QH43+QH56+QH21</f>
        <v>395666594.80758017</v>
      </c>
      <c r="QG110" s="433" t="s">
        <v>110</v>
      </c>
      <c r="QH110" s="390">
        <f>QH30+QH73</f>
        <v>809343572</v>
      </c>
      <c r="QI110" s="390">
        <f>QF30+QF73</f>
        <v>35878</v>
      </c>
      <c r="QJ110" s="460" t="s">
        <v>81</v>
      </c>
      <c r="QK110" s="461"/>
      <c r="QL110" s="388">
        <f>QN11+QN14+QN16+QN19+QN25+QN27+QN33+QN34+QN36+QN39+QN40+QN43+QN56+QN21+QN49</f>
        <v>398735369.05539364</v>
      </c>
      <c r="QM110" s="434" t="s">
        <v>110</v>
      </c>
      <c r="QN110" s="390">
        <f>QN30+QN73</f>
        <v>812263378</v>
      </c>
      <c r="QO110" s="390">
        <f>QL30+QL73</f>
        <v>36126</v>
      </c>
      <c r="QP110" s="460" t="s">
        <v>81</v>
      </c>
      <c r="QQ110" s="461"/>
      <c r="QR110" s="388">
        <f>QT11+QT14+QT16+QT19+QT25+QT27+QT33+QT34+QT36+QT39+QT40+QT43+QT56+QT21+QT49</f>
        <v>405737907.84839648</v>
      </c>
      <c r="QS110" s="435" t="s">
        <v>110</v>
      </c>
      <c r="QT110" s="390">
        <f>QT30+QT73</f>
        <v>820873062</v>
      </c>
      <c r="QU110" s="390">
        <f>QR30+QR73</f>
        <v>36368</v>
      </c>
      <c r="QV110" s="460" t="s">
        <v>81</v>
      </c>
      <c r="QW110" s="461"/>
      <c r="QX110" s="388">
        <f>QZ11+QZ14+QZ16+QZ19+QZ25+QZ27+QZ33+QZ34+QZ36+QZ39+QZ40+QZ43+QZ56+QZ21+QZ49</f>
        <v>400202695.17492706</v>
      </c>
      <c r="QY110" s="436" t="s">
        <v>110</v>
      </c>
      <c r="QZ110" s="390">
        <f>QZ30+QZ73</f>
        <v>817581722</v>
      </c>
      <c r="RA110" s="390">
        <f>QX30+QX73</f>
        <v>36565</v>
      </c>
      <c r="RB110" s="460" t="s">
        <v>81</v>
      </c>
      <c r="RC110" s="461"/>
      <c r="RD110" s="388">
        <f>RF11+RF14+RF16+RF19+RF25+RF27+RF33+RF34+RF36+RF39+RF40+RF43+RF56+RF21+RF49</f>
        <v>407147141.23032069</v>
      </c>
      <c r="RE110" s="437" t="s">
        <v>110</v>
      </c>
      <c r="RF110" s="390">
        <f>RF30+RF73</f>
        <v>828470213</v>
      </c>
      <c r="RG110" s="390">
        <f>RD30+RD73</f>
        <v>36854</v>
      </c>
      <c r="RH110" s="460" t="s">
        <v>81</v>
      </c>
      <c r="RI110" s="461"/>
      <c r="RJ110" s="388">
        <f>RL11+RL14+RL16+RL19+RL25+RL27+RL33+RL34+RL36+RL39+RL40+RL43+RL56+RL21+RL49</f>
        <v>392968900.27988338</v>
      </c>
      <c r="RK110" s="438" t="s">
        <v>110</v>
      </c>
      <c r="RL110" s="390">
        <f>RL30+RL73</f>
        <v>839932597</v>
      </c>
      <c r="RM110" s="390">
        <f>RJ30+RJ73</f>
        <v>37075</v>
      </c>
      <c r="RN110" s="460" t="s">
        <v>81</v>
      </c>
      <c r="RO110" s="461"/>
      <c r="RP110" s="388">
        <f>RR11+RR14+RR16+RR19+RR25+RR27+RR33+RR34+RR36+RR39+RR40+RR43+RR56+RR21+RR49</f>
        <v>370550558.87172008</v>
      </c>
      <c r="RQ110" s="439" t="s">
        <v>110</v>
      </c>
      <c r="RR110" s="390">
        <f>RR30+RR73</f>
        <v>843350922</v>
      </c>
      <c r="RS110" s="390">
        <f>RP30+RP73</f>
        <v>37346</v>
      </c>
      <c r="RT110" s="460" t="s">
        <v>81</v>
      </c>
      <c r="RU110" s="461"/>
      <c r="RV110" s="388">
        <f>RX11+RX14+RX16+RX19+RX25+RX27+RX33+RX34+RX36+RX39+RX40+RX43+RX56+RX21+RX49</f>
        <v>361877852.19533527</v>
      </c>
      <c r="RW110" s="439" t="s">
        <v>110</v>
      </c>
      <c r="RX110" s="390">
        <f>RX30+RX73</f>
        <v>839431725</v>
      </c>
      <c r="RY110" s="390">
        <f>RV30+RV73</f>
        <v>37589</v>
      </c>
      <c r="RZ110" s="460" t="s">
        <v>81</v>
      </c>
      <c r="SA110" s="461"/>
      <c r="SB110" s="388">
        <f>SD11+SD14+SD16+SD19+SD25+SD27+SD33+SD34+SD36+SD39+SD40+SD43+SD56+SD21+SD49</f>
        <v>357848931.57142866</v>
      </c>
      <c r="SC110" s="440" t="s">
        <v>110</v>
      </c>
      <c r="SD110" s="390">
        <f>SD30+SD73</f>
        <v>842082433</v>
      </c>
      <c r="SE110" s="390">
        <f>SB30+SB73</f>
        <v>37890</v>
      </c>
      <c r="SF110" s="460" t="s">
        <v>81</v>
      </c>
      <c r="SG110" s="461"/>
      <c r="SH110" s="388">
        <f>SJ11+SJ14+SJ16+SJ19+SJ25+SJ27+SJ33+SJ34+SJ36+SJ39+SJ40+SJ43+SJ56+SJ21+SJ49</f>
        <v>362439507.65306127</v>
      </c>
      <c r="SI110" s="440" t="s">
        <v>110</v>
      </c>
      <c r="SJ110" s="390">
        <f>SJ30+SJ73</f>
        <v>849973539</v>
      </c>
      <c r="SK110" s="390">
        <f>SH30+SH73</f>
        <v>38207</v>
      </c>
      <c r="SL110" s="460" t="s">
        <v>81</v>
      </c>
      <c r="SM110" s="461"/>
      <c r="SN110" s="388">
        <f>SP11+SP14+SP16+SP19+SP25+SP27+SP33+SP34+SP36+SP39+SP40+SP43+SP56+SP21+SP49</f>
        <v>363425992.5451895</v>
      </c>
      <c r="SO110" s="441" t="s">
        <v>110</v>
      </c>
      <c r="SP110" s="390">
        <f>SP30+SP73</f>
        <v>819832818</v>
      </c>
      <c r="SQ110" s="390">
        <f>SN30+SN73</f>
        <v>38454</v>
      </c>
      <c r="SR110" s="460" t="s">
        <v>81</v>
      </c>
      <c r="SS110" s="461"/>
      <c r="ST110" s="388">
        <f>SV11+SV14+SV16+SV19+SV25+SV27+SV33+SV34+SV36+SV39+SV40+SV43+SV56+SV21+SV49</f>
        <v>352470992.542274</v>
      </c>
      <c r="SU110" s="442" t="s">
        <v>110</v>
      </c>
      <c r="SV110" s="390">
        <f>SV30+SV73</f>
        <v>820165014</v>
      </c>
      <c r="SW110" s="390">
        <f>ST30+ST73</f>
        <v>38707</v>
      </c>
      <c r="SX110" s="460" t="s">
        <v>81</v>
      </c>
      <c r="SY110" s="461"/>
      <c r="SZ110" s="388">
        <f>TB11+TB14+TB16+TB19+TB25+TB27+TB33+TB34+TB36+TB39+TB40+TB43+TB56+TB21+TB49</f>
        <v>351109637.26822156</v>
      </c>
      <c r="TA110" s="442" t="s">
        <v>110</v>
      </c>
      <c r="TB110" s="390">
        <f>TB30+TB73</f>
        <v>820611264</v>
      </c>
      <c r="TC110" s="390">
        <f>SZ30+SZ73</f>
        <v>38926</v>
      </c>
      <c r="TD110" s="460" t="s">
        <v>81</v>
      </c>
      <c r="TE110" s="461"/>
      <c r="TF110" s="388">
        <f>TH11+TH14+TH16+TH19+TH25+TH27+TH33+TH34+TH36+TH39+TH40+TH43+TH49+TH21+TH56</f>
        <v>357966839.6320408</v>
      </c>
      <c r="TG110" s="443" t="s">
        <v>110</v>
      </c>
      <c r="TH110" s="390">
        <f>TH30+TH73</f>
        <v>809852316.05000007</v>
      </c>
      <c r="TI110" s="390">
        <f>TF30+TF73</f>
        <v>39154</v>
      </c>
      <c r="TJ110" s="460" t="s">
        <v>81</v>
      </c>
      <c r="TK110" s="461"/>
      <c r="TL110" s="388">
        <f>TN11+TN14+TN16+TN19+TN25+TN27+TN33+TN34+TN39+TN40+TN43+TN49+TN56</f>
        <v>248758556.41349852</v>
      </c>
      <c r="TM110" s="446" t="s">
        <v>110</v>
      </c>
      <c r="TN110" s="390">
        <f>TN30+TN73</f>
        <v>806954201.78999996</v>
      </c>
      <c r="TO110" s="390">
        <f>TL30+TL73</f>
        <v>39322</v>
      </c>
      <c r="TP110" s="460" t="s">
        <v>81</v>
      </c>
      <c r="TQ110" s="461"/>
      <c r="TR110" s="388">
        <f>TT11+TT14+TT16+TT19+TT25+TT27+TT33+TT34+TT39+TT40+TT43+TT49+TT56</f>
        <v>254895682.08460644</v>
      </c>
      <c r="TS110" s="448" t="s">
        <v>110</v>
      </c>
      <c r="TT110" s="390">
        <f>TT30+TT73</f>
        <v>809058964.18999994</v>
      </c>
      <c r="TU110" s="390">
        <f>TR30+TR73</f>
        <v>39499</v>
      </c>
      <c r="TV110" s="460" t="s">
        <v>81</v>
      </c>
      <c r="TW110" s="461"/>
      <c r="TX110" s="388">
        <f>TZ11+TZ14+TZ16+TZ19+TZ25+TZ27+TZ33+TZ34+TZ39+TZ40+TZ43+TZ49+TZ56</f>
        <v>253028493.7528863</v>
      </c>
      <c r="TY110" s="449" t="s">
        <v>110</v>
      </c>
      <c r="TZ110" s="390">
        <f>TZ30+TZ73</f>
        <v>808361110.86000001</v>
      </c>
      <c r="UA110" s="390">
        <f>TX30+TX73</f>
        <v>39688</v>
      </c>
      <c r="UB110" s="460" t="s">
        <v>81</v>
      </c>
      <c r="UC110" s="461"/>
      <c r="UD110" s="388">
        <f>UF11+UF14+UF16+UF19+UF25+UF27+UF33+UF34+UF39+UF40+UF43+UF49+UF56</f>
        <v>245277807.64591837</v>
      </c>
      <c r="UE110" s="450" t="s">
        <v>110</v>
      </c>
      <c r="UF110" s="390">
        <f>UF30+UF73</f>
        <v>812273481.71000004</v>
      </c>
      <c r="UG110" s="390">
        <f>UD30+UD73</f>
        <v>39854</v>
      </c>
    </row>
    <row r="111" spans="1:553" ht="27.95" customHeight="1" x14ac:dyDescent="0.25">
      <c r="B111" s="396"/>
      <c r="D111" s="468" t="s">
        <v>82</v>
      </c>
      <c r="E111" s="468"/>
      <c r="F111" s="388">
        <f>H12+H57+H60+H61+H13+H17+H18+H20+H23+H24+H28+H35+H37+H38+H41+H42+H44+H45+H58+H59</f>
        <v>244362532.96618509</v>
      </c>
      <c r="G111" s="389" t="s">
        <v>111</v>
      </c>
      <c r="H111" s="390">
        <f>H53+H105</f>
        <v>231995196.07317072</v>
      </c>
      <c r="I111" s="468" t="s">
        <v>82</v>
      </c>
      <c r="J111" s="468"/>
      <c r="K111" s="388">
        <f>M12+M57+M60+M61+M13+M17+M18+M20+M23+M24+M28+M35+M37+M38+M41+M42+M44+M45+M58+M59</f>
        <v>315311752.80571592</v>
      </c>
      <c r="L111" s="389" t="s">
        <v>111</v>
      </c>
      <c r="M111" s="390">
        <f>M53+M105</f>
        <v>380077814.49067438</v>
      </c>
      <c r="N111" s="468" t="s">
        <v>82</v>
      </c>
      <c r="O111" s="468"/>
      <c r="P111" s="388">
        <f>Q61+Q60+Q57+Q4</f>
        <v>241160435.05412912</v>
      </c>
      <c r="Q111" s="389" t="s">
        <v>111</v>
      </c>
      <c r="R111" s="390">
        <f>Q53+Q105</f>
        <v>404433900.86083215</v>
      </c>
      <c r="S111" s="460" t="s">
        <v>82</v>
      </c>
      <c r="T111" s="461"/>
      <c r="U111" s="397">
        <f>V61+V60+V57+V4</f>
        <v>245877133.13723528</v>
      </c>
      <c r="V111" s="389" t="s">
        <v>111</v>
      </c>
      <c r="W111" s="390">
        <f>V53+V105</f>
        <v>395887324.96413201</v>
      </c>
      <c r="X111" s="460" t="s">
        <v>82</v>
      </c>
      <c r="Y111" s="461"/>
      <c r="Z111" s="397">
        <f>AA61+AA60+AA57+AA4</f>
        <v>240213116.69073889</v>
      </c>
      <c r="AA111" s="389" t="s">
        <v>111</v>
      </c>
      <c r="AB111" s="390">
        <f>AA53+AA105</f>
        <v>380918045.05021524</v>
      </c>
      <c r="AC111" s="460" t="s">
        <v>82</v>
      </c>
      <c r="AD111" s="461"/>
      <c r="AE111" s="388">
        <f>AF4+AF38+AF57+AF60</f>
        <v>228987516.56983572</v>
      </c>
      <c r="AF111" s="389" t="s">
        <v>111</v>
      </c>
      <c r="AG111" s="390">
        <f>AF53+AF105</f>
        <v>376510420.02881843</v>
      </c>
      <c r="AH111" s="460" t="s">
        <v>82</v>
      </c>
      <c r="AI111" s="461"/>
      <c r="AJ111" s="388">
        <f>AK12+AK13+AK17+AK18+AK20+AK23+AK38+AK57+AK60</f>
        <v>228192061.49002302</v>
      </c>
      <c r="AK111" s="389" t="s">
        <v>111</v>
      </c>
      <c r="AL111" s="390">
        <f>AK53+AK105</f>
        <v>376452525.03597122</v>
      </c>
      <c r="AM111" s="460" t="s">
        <v>82</v>
      </c>
      <c r="AN111" s="461"/>
      <c r="AO111" s="388">
        <f>AQ12+AQ13+AQ17+AQ18+AQ20+AQ23+AQ38+AQ57+AQ60+AQ24+AQ28+AQ35+AQ37+AQ41+AQ42+AQ44+AQ45+AQ58+AQ59+AQ61</f>
        <v>295986244.44320172</v>
      </c>
      <c r="AP111" s="389" t="s">
        <v>111</v>
      </c>
      <c r="AQ111" s="390">
        <f>AQ53+AQ105</f>
        <v>374945444.092219</v>
      </c>
      <c r="AR111" s="390">
        <f>AO53+AO105</f>
        <v>18447</v>
      </c>
      <c r="AS111" s="502" t="s">
        <v>82</v>
      </c>
      <c r="AT111" s="461"/>
      <c r="AU111" s="388">
        <f>AW12+AW13+AW17+AW18+AW20+AW23+AW38+AW57+AW60</f>
        <v>207843821.98804033</v>
      </c>
      <c r="AV111" s="389" t="s">
        <v>111</v>
      </c>
      <c r="AW111" s="390">
        <f>AW53+AW105</f>
        <v>386818132.85302591</v>
      </c>
      <c r="AX111" s="460" t="s">
        <v>82</v>
      </c>
      <c r="AY111" s="461"/>
      <c r="AZ111" s="393">
        <f>BB12+BB13+BB17+BB18+BB20+BB23+BB38+BB57+BB60</f>
        <v>208062269.84457517</v>
      </c>
      <c r="BA111" s="389" t="s">
        <v>111</v>
      </c>
      <c r="BB111" s="390">
        <f>BB53+BB105</f>
        <v>413689712.28323704</v>
      </c>
      <c r="BC111" s="460" t="s">
        <v>82</v>
      </c>
      <c r="BD111" s="461"/>
      <c r="BE111" s="393">
        <f>BG12+BG13+BG17+BG18+BG20+BG23+BG38+BG57+BG60</f>
        <v>203344115.87851679</v>
      </c>
      <c r="BF111" s="389" t="s">
        <v>111</v>
      </c>
      <c r="BG111" s="390">
        <f>BG53+BG105</f>
        <v>415314434.3681159</v>
      </c>
      <c r="BH111" s="460" t="s">
        <v>82</v>
      </c>
      <c r="BI111" s="461"/>
      <c r="BJ111" s="394">
        <f>BL12+BL13+BL17+BL18+BL20+BL23+BL38+BL57+BL60</f>
        <v>200224223.55214092</v>
      </c>
      <c r="BK111" s="389" t="s">
        <v>111</v>
      </c>
      <c r="BL111" s="390">
        <f>BL53+BL105</f>
        <v>354425996.57329464</v>
      </c>
      <c r="BM111" s="460" t="s">
        <v>82</v>
      </c>
      <c r="BN111" s="461"/>
      <c r="BO111" s="394">
        <f>BQ12+BQ13+BQ17+BQ18+BQ20+BQ23+BQ38+BQ57+BQ60</f>
        <v>203125743.15823656</v>
      </c>
      <c r="BP111" s="389" t="s">
        <v>111</v>
      </c>
      <c r="BQ111" s="394">
        <f>BQ53+BQ105</f>
        <v>402113719.88388973</v>
      </c>
      <c r="BR111" s="460" t="s">
        <v>82</v>
      </c>
      <c r="BS111" s="461"/>
      <c r="BT111" s="394">
        <f>BV12+BV13+BV17+BV18+BV20+BV23+BV38+BV57+BV60</f>
        <v>201425363.18164241</v>
      </c>
      <c r="BU111" s="389" t="s">
        <v>111</v>
      </c>
      <c r="BV111" s="394">
        <f>BV53+BV105</f>
        <v>417905759.73837209</v>
      </c>
      <c r="BW111" s="460" t="s">
        <v>82</v>
      </c>
      <c r="BX111" s="461"/>
      <c r="BY111" s="394">
        <f>CA12+CA13+CA17+CA18+CA20+CA23+CA38+CA57+CA60</f>
        <v>198763930.07776856</v>
      </c>
      <c r="BZ111" s="389" t="s">
        <v>111</v>
      </c>
      <c r="CA111" s="394">
        <f>CA53+CA105</f>
        <v>418814696.21542943</v>
      </c>
      <c r="CB111" s="460" t="s">
        <v>82</v>
      </c>
      <c r="CC111" s="461"/>
      <c r="CD111" s="394">
        <f>CF12+CF13+CF17+CF18+CF20+CF23+CF38+CF57+CF60</f>
        <v>195624510.74596363</v>
      </c>
      <c r="CE111" s="389" t="s">
        <v>111</v>
      </c>
      <c r="CF111" s="394">
        <f>CF53+CF105</f>
        <v>439221301.45560408</v>
      </c>
      <c r="CG111" s="460" t="s">
        <v>82</v>
      </c>
      <c r="CH111" s="461"/>
      <c r="CI111" s="398">
        <f>CK12+CK13+CK17+CK18+CK20+CK23+CK38+CK57+CK60+CK41</f>
        <v>200030254.84023288</v>
      </c>
      <c r="CJ111" s="389" t="s">
        <v>111</v>
      </c>
      <c r="CK111" s="394">
        <f>CK53+CK105</f>
        <v>508467247.88937402</v>
      </c>
      <c r="CL111" s="460" t="s">
        <v>82</v>
      </c>
      <c r="CM111" s="461"/>
      <c r="CN111" s="1">
        <f>CP12+CP13+CP17+CP18+CP20+CP23+CP38+CP57+CP60+CP41+CP37+CP29</f>
        <v>203116898.22483841</v>
      </c>
      <c r="CO111" s="389" t="s">
        <v>111</v>
      </c>
      <c r="CP111" s="394">
        <f>CP53+CP105</f>
        <v>544122742.64919949</v>
      </c>
      <c r="CQ111" s="460" t="s">
        <v>82</v>
      </c>
      <c r="CR111" s="461"/>
      <c r="CS111" s="398">
        <f>CU12+CU13+CU17+CU18+CU20+CU23+CU38+CU57+CU60+CU41+CU37+CU29+CU47</f>
        <v>195822376.88119239</v>
      </c>
      <c r="CT111" s="389" t="s">
        <v>111</v>
      </c>
      <c r="CU111" s="394">
        <f>CU53+CU105</f>
        <v>645705986.73469377</v>
      </c>
      <c r="CV111" s="460" t="s">
        <v>82</v>
      </c>
      <c r="CW111" s="461"/>
      <c r="CX111" s="388">
        <f>CZ12+CZ13+CZ17+CZ18+CZ20+CZ23+CZ38+CZ57+CZ60+CZ24+CZ28+CZ35+CZ37+CZ41+CZ42+CZ44+CZ45+CZ58+CZ59+CZ61</f>
        <v>292301965.78389698</v>
      </c>
      <c r="CY111" s="389" t="s">
        <v>111</v>
      </c>
      <c r="CZ111" s="390">
        <f>CZ53+CZ105</f>
        <v>627088955.9446063</v>
      </c>
      <c r="DA111" s="390">
        <f>CX53+CX105</f>
        <v>22085</v>
      </c>
      <c r="DB111" s="460" t="s">
        <v>82</v>
      </c>
      <c r="DC111" s="461"/>
      <c r="DD111" s="394">
        <f>DF12+DF13+DF17+DF18+DF20+DF23+DF38+DF57+DF60+DF41+DF37+DF29+DF42+DF47+DF61</f>
        <v>209290451.08075801</v>
      </c>
      <c r="DE111" s="389" t="s">
        <v>111</v>
      </c>
      <c r="DF111" s="394">
        <f>DF53+DF105</f>
        <v>609795931.632653</v>
      </c>
      <c r="DG111" s="460" t="s">
        <v>82</v>
      </c>
      <c r="DH111" s="461"/>
      <c r="DI111" s="394">
        <f>DK12+DK13+DK17+DK18+DK20+DK23+DK38+DK57+DK60+DK41+DK37+DK29+DK42+DK47+DK61</f>
        <v>209751288.86474636</v>
      </c>
      <c r="DJ111" s="389" t="s">
        <v>111</v>
      </c>
      <c r="DK111" s="394">
        <f>DK53+DK105</f>
        <v>619440410.64139938</v>
      </c>
      <c r="DL111" s="460" t="s">
        <v>82</v>
      </c>
      <c r="DM111" s="461"/>
      <c r="DN111" s="394">
        <f>DP12+DP13+DP17+DP18+DP20+DP23+DP38+DP57+DP60+DP41+DP37+DP29+DP42+DP47+DP61</f>
        <v>212761184.94969094</v>
      </c>
      <c r="DO111" s="389" t="s">
        <v>111</v>
      </c>
      <c r="DP111" s="394">
        <f>DP53+DP105</f>
        <v>621571972.30320704</v>
      </c>
      <c r="DQ111" s="460" t="s">
        <v>82</v>
      </c>
      <c r="DR111" s="461"/>
      <c r="DS111" s="394">
        <f>DU12+DU13+DU17+DU18+DU20+DU23+DU38+DU57+DU60+DU41+DU37+DU29+DU42+DU47+DU61</f>
        <v>212687270.70005247</v>
      </c>
      <c r="DT111" s="389" t="s">
        <v>111</v>
      </c>
      <c r="DU111" s="394">
        <f>DU53+DU105</f>
        <v>620292610.64139938</v>
      </c>
      <c r="DV111" s="460" t="s">
        <v>82</v>
      </c>
      <c r="DW111" s="461"/>
      <c r="DX111" s="394">
        <f>DZ12+DZ13+DZ17+DZ18+DZ20+DZ23+DZ38+DZ57+DZ60+DZ41+DZ37+DZ29+DZ42+DZ47+DZ61</f>
        <v>211545871.31418076</v>
      </c>
      <c r="DY111" s="389" t="s">
        <v>111</v>
      </c>
      <c r="DZ111" s="394">
        <f>DZ53+DZ105</f>
        <v>630597979.15451896</v>
      </c>
      <c r="EA111" s="460" t="s">
        <v>82</v>
      </c>
      <c r="EB111" s="461"/>
      <c r="EC111" s="394">
        <f>EE12+EE13+EE17+EE18+EE20+EE23+EE38+EE57+EE60+EE41+EE37+EE29+EE42+EE47+EE61</f>
        <v>215714854.65769094</v>
      </c>
      <c r="ED111" s="389" t="s">
        <v>111</v>
      </c>
      <c r="EE111" s="394">
        <f>EE53+EE105</f>
        <v>634893150.58309031</v>
      </c>
      <c r="EF111" s="460" t="s">
        <v>82</v>
      </c>
      <c r="EG111" s="461"/>
      <c r="EH111" s="394">
        <f>EJ12+EJ13+EJ17+EJ18+EJ20+EJ23+EJ38+EJ57+EJ60+EJ41+EJ37+EJ29+EJ42+EJ47+EJ61</f>
        <v>217662195.80772012</v>
      </c>
      <c r="EI111" s="389" t="s">
        <v>111</v>
      </c>
      <c r="EJ111" s="394">
        <f>EJ53+EJ105</f>
        <v>624833653.93585992</v>
      </c>
      <c r="EK111" s="460" t="s">
        <v>82</v>
      </c>
      <c r="EL111" s="461"/>
      <c r="EM111" s="394">
        <f>EO12+EO13+EO17+EO18+EO20+EO23+EO38+EO57+EO60+EO41+EO37+EO29+EO42+EO47+EO61</f>
        <v>218136511.64303207</v>
      </c>
      <c r="EN111" s="389" t="s">
        <v>111</v>
      </c>
      <c r="EO111" s="394">
        <f>EO53+EO105</f>
        <v>614487352.04081631</v>
      </c>
      <c r="EP111" s="460" t="s">
        <v>82</v>
      </c>
      <c r="EQ111" s="461"/>
      <c r="ER111" s="394">
        <f>ET12+ET13+ET17+ET18+ET20+ET23+ET38+ET57+ET60+ET41+ET37+ET29+ET42+ET47+ET61</f>
        <v>220124885.18202919</v>
      </c>
      <c r="ES111" s="389" t="s">
        <v>111</v>
      </c>
      <c r="ET111" s="394">
        <f>ET53+ET105</f>
        <v>628433611.80758011</v>
      </c>
      <c r="EU111" s="394">
        <f>ER53+ER105</f>
        <v>23151</v>
      </c>
      <c r="EV111" s="460" t="s">
        <v>82</v>
      </c>
      <c r="EW111" s="461"/>
      <c r="EX111" s="394">
        <f>EZ12+EZ13+EZ17+EZ18+EZ20+EZ23+EZ38+EZ57+EZ60+EZ41+EZ37+EZ29+EZ42+EZ47+EZ61</f>
        <v>215863337.11156273</v>
      </c>
      <c r="EY111" s="389" t="s">
        <v>111</v>
      </c>
      <c r="EZ111" s="394">
        <f>EZ53+EZ105</f>
        <v>673886211.66180754</v>
      </c>
      <c r="FA111" s="394">
        <f>EX53+EX105</f>
        <v>23422</v>
      </c>
      <c r="FB111" s="460" t="s">
        <v>82</v>
      </c>
      <c r="FC111" s="461"/>
      <c r="FD111" s="394">
        <f>FF12+FF13+FF17+FF18+FF20+FF23+FF38+FF57+FF60+FF41+FF37+FF29+FF42+FF47+FF61</f>
        <v>217499900.98139212</v>
      </c>
      <c r="FE111" s="389" t="s">
        <v>111</v>
      </c>
      <c r="FF111" s="394">
        <f>FF53+FF105</f>
        <v>707809309.47521865</v>
      </c>
      <c r="FG111" s="394">
        <f>FD53+FD105</f>
        <v>23741</v>
      </c>
      <c r="FH111" s="460" t="s">
        <v>82</v>
      </c>
      <c r="FI111" s="461"/>
      <c r="FJ111" s="388">
        <f>FL12+FL13+FL17+FL18+FL20+FL23+FL38+FL57+FL60+FL24+FL28+FL35+FL37+FL41+FL42+FL44+FL45+FL58+FL59+FL61</f>
        <v>317849577.10710198</v>
      </c>
      <c r="FK111" s="389" t="s">
        <v>111</v>
      </c>
      <c r="FL111" s="390">
        <f>FL53+FL105</f>
        <v>754796089.35860038</v>
      </c>
      <c r="FM111" s="390">
        <f>FJ53+FJ105</f>
        <v>24079</v>
      </c>
      <c r="FN111" s="460" t="s">
        <v>82</v>
      </c>
      <c r="FO111" s="461"/>
      <c r="FP111" s="388">
        <f>FR12+FR13+FR17+FR18+FR20+FR23+FR38+FR57+FR60+FR24+FR28+FR35+FR37+FR41+FR42+FR44+FR45+FR58+FR59+FR61</f>
        <v>324896144.47922742</v>
      </c>
      <c r="FQ111" s="389" t="s">
        <v>111</v>
      </c>
      <c r="FR111" s="390">
        <f>FR53+FR105</f>
        <v>823663865.74344015</v>
      </c>
      <c r="FS111" s="390">
        <f>FP53+FP105</f>
        <v>24387</v>
      </c>
      <c r="FT111" s="460" t="s">
        <v>82</v>
      </c>
      <c r="FU111" s="461"/>
      <c r="FV111" s="388">
        <f>FX12+FX13+FX17+FX18+FX20+FX23+FX38+FX57+FX60+FX24+FX28+FX35+FX37+FX41+FX42+FX44+FX45+FX58+FX59+FX61</f>
        <v>329212722.48810494</v>
      </c>
      <c r="FW111" s="389" t="s">
        <v>111</v>
      </c>
      <c r="FX111" s="390">
        <f>FX53+FX105</f>
        <v>830704006.41399431</v>
      </c>
      <c r="FY111" s="390">
        <f>FV53+FV105</f>
        <v>24630</v>
      </c>
      <c r="FZ111" s="460" t="s">
        <v>82</v>
      </c>
      <c r="GA111" s="461"/>
      <c r="GB111" s="388">
        <f>GD12+GD13+GD17+GD18+GD20+GD23+GD38+GD57+GD60+GD24+GD28+GD35+GD37+GD41+GD42+GD44+GD45+GD58+GD59+GD61</f>
        <v>344193388.42267048</v>
      </c>
      <c r="GC111" s="389" t="s">
        <v>111</v>
      </c>
      <c r="GD111" s="390">
        <f>GD53+GD105</f>
        <v>850723959.47521853</v>
      </c>
      <c r="GE111" s="390">
        <f>GB53+GB105</f>
        <v>24838</v>
      </c>
      <c r="GF111" s="460" t="s">
        <v>82</v>
      </c>
      <c r="GG111" s="461"/>
      <c r="GH111" s="394">
        <f>GJ12+GJ13+GJ17+GJ18+GJ20+GJ23+GJ38+GJ57+GJ60+GJ41+GJ37+GJ29+GJ42+GJ44+GJ61+GJ24</f>
        <v>278830777.59619826</v>
      </c>
      <c r="GI111" s="389" t="s">
        <v>111</v>
      </c>
      <c r="GJ111" s="394">
        <f>GJ53+GJ105</f>
        <v>852511786.73469377</v>
      </c>
      <c r="GK111" s="394">
        <f>GH53+GH105</f>
        <v>24808</v>
      </c>
      <c r="GL111" s="460" t="s">
        <v>82</v>
      </c>
      <c r="GM111" s="461"/>
      <c r="GN111" s="394">
        <f>GP12+GP13+GP17+GP18+GP20+GP23+GP24+GP38+GP57+GP60+GP41+GP37+GP29+GP42+GP44+GP61</f>
        <v>288318891.41199124</v>
      </c>
      <c r="GO111" s="389" t="s">
        <v>111</v>
      </c>
      <c r="GP111" s="394">
        <f>GP53+GP105</f>
        <v>857484212.68221569</v>
      </c>
      <c r="GQ111" s="394">
        <f>GN53+GN105</f>
        <v>24856</v>
      </c>
      <c r="GR111" s="460" t="s">
        <v>82</v>
      </c>
      <c r="GS111" s="461"/>
      <c r="GT111" s="394">
        <f>GV12+GV13+GV17+GV18+GV20+GV23+GV24+GV38+GV57+GV60+GV41+GV37+GV29+GV42+GV44+GV61</f>
        <v>285675251.40543443</v>
      </c>
      <c r="GU111" s="389" t="s">
        <v>111</v>
      </c>
      <c r="GV111" s="394">
        <f>GV53+GV105</f>
        <v>845885087.90087461</v>
      </c>
      <c r="GW111" s="394">
        <f>GT53+GT105</f>
        <v>24797</v>
      </c>
      <c r="GX111" s="460" t="s">
        <v>82</v>
      </c>
      <c r="GY111" s="461"/>
      <c r="GZ111" s="394">
        <f>HB12+HB13+HB17+HB18+HB20+HB23+HB38+HB57+HB60+HB41+HB37+HB29+HB42+HB44+HB61+HB24</f>
        <v>289223272.22254223</v>
      </c>
      <c r="HA111" s="389" t="s">
        <v>111</v>
      </c>
      <c r="HB111" s="395">
        <f>HB53+HB105</f>
        <v>841233080.02915442</v>
      </c>
      <c r="HC111" s="394">
        <f>GZ53+GZ105</f>
        <v>24871</v>
      </c>
      <c r="HD111" s="460" t="s">
        <v>82</v>
      </c>
      <c r="HE111" s="461"/>
      <c r="HF111" s="394">
        <f>HH12+HH13+HH17+HH18+HH20+HH23+HH38+HH57+HH60+HH41+HH37+HH29+HH42+HH44+HH61+HH24</f>
        <v>296053886.40241736</v>
      </c>
      <c r="HG111" s="389" t="s">
        <v>111</v>
      </c>
      <c r="HH111" s="395">
        <f>HH53+HH105</f>
        <v>862856714.65306115</v>
      </c>
      <c r="HI111" s="394">
        <f>HF53+HF105</f>
        <v>24954</v>
      </c>
      <c r="HJ111" s="460" t="s">
        <v>82</v>
      </c>
      <c r="HK111" s="461"/>
      <c r="HL111" s="394">
        <f>HN12+HN13+HN17+HN18+HN20+HN23+HN38+HN57+HN60+HN41+HN37+HN29+HN42+HN44+HN61+HN24</f>
        <v>298839115.91298544</v>
      </c>
      <c r="HM111" s="389" t="s">
        <v>111</v>
      </c>
      <c r="HN111" s="395">
        <f>HN53+HN105</f>
        <v>868465328.13411093</v>
      </c>
      <c r="HO111" s="394">
        <f>HL53+HL105</f>
        <v>24916</v>
      </c>
      <c r="HP111" s="460" t="s">
        <v>82</v>
      </c>
      <c r="HQ111" s="461"/>
      <c r="HR111" s="394">
        <f>HT12+HT13+HT17+HT18+HT20+HT23+HT38+HT57+HT60+HT41+HT37+HT29+HT42+HT44+HT61+HT24</f>
        <v>298456220.74575508</v>
      </c>
      <c r="HS111" s="389" t="s">
        <v>111</v>
      </c>
      <c r="HT111" s="395">
        <f>HT53+HT105</f>
        <v>877550343.87755108</v>
      </c>
      <c r="HU111" s="394">
        <f>HR53+HR105</f>
        <v>24839</v>
      </c>
      <c r="HV111" s="460" t="s">
        <v>82</v>
      </c>
      <c r="HW111" s="461"/>
      <c r="HX111" s="394">
        <f>HZ12+HZ13+HZ17+HZ18+HZ20+HZ23+HZ38+HZ57+HZ60+HZ41+HZ37+HZ29+HZ42+HZ44+HZ61+HZ24</f>
        <v>307036890.52135569</v>
      </c>
      <c r="HY111" s="389" t="s">
        <v>111</v>
      </c>
      <c r="HZ111" s="395">
        <f>HZ53+HZ105</f>
        <v>902409757.43440223</v>
      </c>
      <c r="IA111" s="394">
        <f>HX53+HX105</f>
        <v>25057</v>
      </c>
      <c r="IB111" s="460" t="s">
        <v>82</v>
      </c>
      <c r="IC111" s="461"/>
      <c r="ID111" s="394">
        <f>IF12+IF13+IF17+IF18+IF20+IF23+IF38+IF57+IF60+IF41+IF37+IF29+IF42+IF44+IF61+IF24+IF47+IF28+IF45</f>
        <v>315208755.08777553</v>
      </c>
      <c r="IE111" s="389" t="s">
        <v>111</v>
      </c>
      <c r="IF111" s="395">
        <f>IF53+IF105</f>
        <v>892691202.91545177</v>
      </c>
      <c r="IG111" s="394">
        <f>ID53+ID105</f>
        <v>25186</v>
      </c>
      <c r="IH111" s="460" t="s">
        <v>82</v>
      </c>
      <c r="II111" s="461"/>
      <c r="IJ111" s="394">
        <f>IL12+IL13+IL17+IL18+IL20+IL23+IL38+IL57+IL60+IL41+IL37+IL29+IL42+IL44+IL61+IL24+IL47</f>
        <v>311472222.36594748</v>
      </c>
      <c r="IK111" s="389" t="s">
        <v>111</v>
      </c>
      <c r="IL111" s="395">
        <f>IL53+IL105</f>
        <v>912241452.76967931</v>
      </c>
      <c r="IM111" s="394">
        <f>IJ53+IJ105</f>
        <v>25199</v>
      </c>
      <c r="IN111" s="460" t="s">
        <v>82</v>
      </c>
      <c r="IO111" s="461"/>
      <c r="IP111" s="394">
        <f>IR12+IR13+IR17+IR18+IR20+IR23+IR38+IR57+IR60+IR41+IR37+IR29+IR42+IR44+IR61+IR24+IR47</f>
        <v>316753347.18353933</v>
      </c>
      <c r="IQ111" s="389" t="s">
        <v>111</v>
      </c>
      <c r="IR111" s="395">
        <f>IR53+IR105</f>
        <v>903693865.451895</v>
      </c>
      <c r="IS111" s="394">
        <f>IP53+IP105</f>
        <v>25129</v>
      </c>
      <c r="IT111" s="460" t="s">
        <v>82</v>
      </c>
      <c r="IU111" s="461"/>
      <c r="IV111" s="394">
        <f>IX12+IX13+IX17+IX18+IX20+IX23+IX38+IX57+IX60+IX41+IX37+IX29+IX42+IX44+IX61+IX24+IX47</f>
        <v>318861785.58790088</v>
      </c>
      <c r="IW111" s="389" t="s">
        <v>111</v>
      </c>
      <c r="IX111" s="395">
        <f>IX53+IX105</f>
        <v>911612033.96501446</v>
      </c>
      <c r="IY111" s="394">
        <f>IV53+IV105</f>
        <v>25106</v>
      </c>
      <c r="IZ111" s="460" t="s">
        <v>82</v>
      </c>
      <c r="JA111" s="461"/>
      <c r="JB111" s="394">
        <f>JD12+JD13+JD17+JD18+JD20+JD23+JD38+JD57+JD60+JD41+JD37+JD29+JD42+JD44+JD61+JD24+JD47</f>
        <v>323576869.16301751</v>
      </c>
      <c r="JC111" s="389" t="s">
        <v>111</v>
      </c>
      <c r="JD111" s="395">
        <f>JD53+JD105</f>
        <v>903798761.3702625</v>
      </c>
      <c r="JE111" s="394">
        <f>JB53+JB105</f>
        <v>25171</v>
      </c>
      <c r="JF111" s="460" t="s">
        <v>82</v>
      </c>
      <c r="JG111" s="461"/>
      <c r="JH111" s="394">
        <f>JJ12+JJ13+JJ17+JJ18+JJ20+JJ23+JJ38+JJ57+JJ60+JJ41+JJ37+JJ29+JJ42+JJ44+JJ61+JJ24+JJ47</f>
        <v>332328637.88818514</v>
      </c>
      <c r="JI111" s="389" t="s">
        <v>111</v>
      </c>
      <c r="JJ111" s="395">
        <f>JJ53+JJ105</f>
        <v>937167628.86297369</v>
      </c>
      <c r="JK111" s="394">
        <f>JH53+JH105</f>
        <v>25242</v>
      </c>
      <c r="JL111" s="460" t="s">
        <v>82</v>
      </c>
      <c r="JM111" s="461"/>
      <c r="JN111" s="394">
        <f>JP12+JP13+JP17+JP18+JP20+JP23+JP24+JP29+JP37+JP38+JP41+JP42+JP44+JP47+JP57+JP58+JP59+JP60+JP61</f>
        <v>334716797.51137757</v>
      </c>
      <c r="JO111" s="389" t="s">
        <v>111</v>
      </c>
      <c r="JP111" s="395">
        <f>JP53+JP105</f>
        <v>932886072.44897962</v>
      </c>
      <c r="JQ111" s="394">
        <f>JN53+JN105</f>
        <v>25331</v>
      </c>
      <c r="JR111" s="460" t="s">
        <v>82</v>
      </c>
      <c r="JS111" s="461"/>
      <c r="JT111" s="394">
        <f>JV12+JV13+JV17+JV18+JV20+JV23+JV24+JV29+JV37+JV38+JV41+JV42+JV44+JV47+JV57+JV58+JV59+JV60+JV61</f>
        <v>334701577.17739946</v>
      </c>
      <c r="JU111" s="389" t="s">
        <v>111</v>
      </c>
      <c r="JV111" s="395">
        <f>JV53+JV105</f>
        <v>936214675.80174923</v>
      </c>
      <c r="JW111" s="394">
        <f>JT53+JT105</f>
        <v>25467</v>
      </c>
      <c r="JX111" s="460" t="s">
        <v>82</v>
      </c>
      <c r="JY111" s="461"/>
      <c r="JZ111" s="394">
        <f>KB12+KB13+KB17+KB18+KB20+KB23+KB24+KB29+KB37+KB38+KB41+KB42+KB44+KB47+KB57+KB58+KB59+KB60+KB61</f>
        <v>337620829.58738768</v>
      </c>
      <c r="KA111" s="389" t="s">
        <v>111</v>
      </c>
      <c r="KB111" s="395">
        <f>KB53+KB105</f>
        <v>939171510.78717196</v>
      </c>
      <c r="KC111" s="394">
        <f>JZ53+JZ105</f>
        <v>25455</v>
      </c>
      <c r="KD111" s="460" t="s">
        <v>82</v>
      </c>
      <c r="KE111" s="461"/>
      <c r="KF111" s="394">
        <f>KH12+KH13+KH17+KH18+KH20+KH23+KH24+KH29+KH37+KH38+KH41+KH42+KH44+KH47+KH57+KH58+KH59+KH60+KH61</f>
        <v>333229789.16870546</v>
      </c>
      <c r="KG111" s="389" t="s">
        <v>111</v>
      </c>
      <c r="KH111" s="395">
        <f>KH53+KH105</f>
        <v>940973909.47521877</v>
      </c>
      <c r="KI111" s="394">
        <f>KF53+KF105</f>
        <v>25469</v>
      </c>
      <c r="KJ111" s="460" t="s">
        <v>82</v>
      </c>
      <c r="KK111" s="461"/>
      <c r="KL111" s="388">
        <f>KN12+KN13+KN17+KN18+KN20+KN23+KN24+KN28+KN35+KN37+KN38+KN41+KN42+KN44+KN45+KN57+KN58+KN59+KN60+KN61</f>
        <v>418321871.49644607</v>
      </c>
      <c r="KM111" s="389" t="s">
        <v>111</v>
      </c>
      <c r="KN111" s="390">
        <f>KN53+KN105</f>
        <v>957493098.54227376</v>
      </c>
      <c r="KO111" s="390">
        <f>KL53+KL105</f>
        <v>25636</v>
      </c>
      <c r="KP111" s="460" t="s">
        <v>82</v>
      </c>
      <c r="KQ111" s="461"/>
      <c r="KR111" s="388">
        <f>KT12+KT13+KT17+KT18+KT20+KT23+KT24+KT28+KT35+KT37+KT38+KT41+KT42+KT44+KT45+KT57+KT58+KT59+KT60+KT61</f>
        <v>431188602.66741109</v>
      </c>
      <c r="KS111" s="389" t="s">
        <v>111</v>
      </c>
      <c r="KT111" s="390">
        <f>KT53+KT105</f>
        <v>973977614.43148685</v>
      </c>
      <c r="KU111" s="390">
        <f>KR53+KR105</f>
        <v>25780</v>
      </c>
      <c r="KV111" s="460" t="s">
        <v>82</v>
      </c>
      <c r="KW111" s="461"/>
      <c r="KX111" s="388">
        <f>KZ12+KZ13+KZ17+KZ18+KZ20+KZ23+KZ24+KZ28+KZ35+KZ37+KZ38+KZ41+KZ42+KZ44+KZ45+KZ57</f>
        <v>445869645.41395915</v>
      </c>
      <c r="KY111" s="389" t="s">
        <v>111</v>
      </c>
      <c r="KZ111" s="390">
        <f>KZ53+KZ105</f>
        <v>991959460.49562681</v>
      </c>
      <c r="LA111" s="390">
        <f>KX53+KX105</f>
        <v>25919</v>
      </c>
      <c r="LB111" s="460" t="s">
        <v>82</v>
      </c>
      <c r="LC111" s="461"/>
      <c r="LD111" s="388">
        <f>LF12+LF13+LF17+LF18+LF20+LF23+LF24+LF28+LF35+LF37+LF38+LF41+LF42+LF44+LF45+LF57+LF58+LF59+LF60+LF61</f>
        <v>467505216.20438772</v>
      </c>
      <c r="LE111" s="389" t="s">
        <v>111</v>
      </c>
      <c r="LF111" s="390">
        <f>LF53+LF105</f>
        <v>1024525839.2128279</v>
      </c>
      <c r="LG111" s="390">
        <f>LD53+LD105</f>
        <v>26161</v>
      </c>
      <c r="LH111" s="460" t="s">
        <v>82</v>
      </c>
      <c r="LI111" s="461"/>
      <c r="LJ111" s="388">
        <f>LL12+LL13+LL17+LL18+LL20+LL23+LL24+LL28+LL35+LL37+LL38+LL41+LL42+LL44+LL45+LL57+LL58+LL59+LL60+LL61</f>
        <v>487411519.4859665</v>
      </c>
      <c r="LK111" s="389" t="s">
        <v>111</v>
      </c>
      <c r="LL111" s="390">
        <f>LL53+LL105</f>
        <v>1076232939.9416909</v>
      </c>
      <c r="LM111" s="390">
        <f>LJ53+LJ105</f>
        <v>26368</v>
      </c>
      <c r="LN111" s="460" t="s">
        <v>82</v>
      </c>
      <c r="LO111" s="461"/>
      <c r="LP111" s="388">
        <f>LR12+LR13+LR17+LR18+LR20+LR23+LR24+LR28+LR35+LR37+LR38+LR41+LR42+LR44+LR45+LR57+LR58+LR59+LR60+LR61+LR21</f>
        <v>563962385.63095903</v>
      </c>
      <c r="LQ111" s="389" t="s">
        <v>111</v>
      </c>
      <c r="LR111" s="390">
        <f>LR53+LR105</f>
        <v>1103368470.6997085</v>
      </c>
      <c r="LS111" s="390">
        <f>LP53+LP105</f>
        <v>26660</v>
      </c>
      <c r="LT111" s="460" t="s">
        <v>82</v>
      </c>
      <c r="LU111" s="461"/>
      <c r="LV111" s="388">
        <f>LX12+LX13+LX17+LX18+LX20+LX23+LX24+LX28+LX35+LX37+LX38+LX41+LX42+LX44+LX45+LX57+LX58+LX59+LX60+LX61+LX21</f>
        <v>552775421.83424783</v>
      </c>
      <c r="LW111" s="389" t="s">
        <v>111</v>
      </c>
      <c r="LX111" s="390">
        <f>LX53+LX105</f>
        <v>1101250384.2565598</v>
      </c>
      <c r="LY111" s="390">
        <f>LV53+LV105</f>
        <v>27056</v>
      </c>
      <c r="LZ111" s="460" t="s">
        <v>82</v>
      </c>
      <c r="MA111" s="461"/>
      <c r="MB111" s="388">
        <f>MD12+MD13+MD17+MD18+MD20+MD23+MD24+MD28+MD35+MD37+MD38+MD41+MD42+MD44+MD45+MD57+MD58+MD59+MD60+MD61+MD21</f>
        <v>568334423.91581345</v>
      </c>
      <c r="MC111" s="389" t="s">
        <v>111</v>
      </c>
      <c r="MD111" s="390">
        <f>MD53+MD105</f>
        <v>1128766679.0087464</v>
      </c>
      <c r="ME111" s="390">
        <f>MB53+MB105</f>
        <v>27497</v>
      </c>
      <c r="MF111" s="460" t="s">
        <v>82</v>
      </c>
      <c r="MG111" s="461"/>
      <c r="MH111" s="388">
        <f>MJ12+MJ13+MJ17+MJ18+MJ20+MJ23+MJ24+MJ28+MJ35+MJ37+MJ38+MJ41+MJ42+MJ44+MJ45+MJ57+MJ58+MJ59+MJ60+MJ61+MJ21+MJ22</f>
        <v>640449053.32496214</v>
      </c>
      <c r="MI111" s="389" t="s">
        <v>111</v>
      </c>
      <c r="MJ111" s="390">
        <f>MJ53+MJ105</f>
        <v>1146451311.80758</v>
      </c>
      <c r="MK111" s="390">
        <f>MH53+MH105</f>
        <v>27916</v>
      </c>
      <c r="ML111" s="460" t="s">
        <v>82</v>
      </c>
      <c r="MM111" s="461"/>
      <c r="MN111" s="388">
        <f>MP12+MP13+MP17+MP18+MP20+MP23+MP24+MP28+MP35+MP37+MP38+MP41+MP42+MP44+MP45+MP57+MP58+MP59+MP60+MP61+MP21+MP22</f>
        <v>658615227.96643579</v>
      </c>
      <c r="MO111" s="389" t="s">
        <v>111</v>
      </c>
      <c r="MP111" s="390">
        <f>MP53+MP105</f>
        <v>1204473161.3702624</v>
      </c>
      <c r="MQ111" s="390">
        <f>MN53+MN105</f>
        <v>28371</v>
      </c>
      <c r="MR111" s="460" t="s">
        <v>82</v>
      </c>
      <c r="MS111" s="461"/>
      <c r="MT111" s="388">
        <f>MV12+MV13+MV17+MV18+MV20+MV23+MV24+MV28+MV35+MV37+MV38+MV41+MV42+MV44+MV45+MV57+MV58+MV59+MV60+MV61</f>
        <v>553933318.26153648</v>
      </c>
      <c r="MU111" s="389" t="s">
        <v>111</v>
      </c>
      <c r="MV111" s="390">
        <f>MV53+MV105</f>
        <v>1223607746.355685</v>
      </c>
      <c r="MW111" s="390">
        <f>MT53+MT105</f>
        <v>28772</v>
      </c>
      <c r="MX111" s="460" t="s">
        <v>82</v>
      </c>
      <c r="MY111" s="461"/>
      <c r="MZ111" s="388">
        <f>NB12+NB13+NB17+NB18+NB20+NB23+NB24+NB28+NB35+NB37+NB38+NB41+NB42+NB44+NB45+NB57+NB58+NB59+NB60+NB61+NB22</f>
        <v>628361248.56714284</v>
      </c>
      <c r="NA111" s="389" t="s">
        <v>111</v>
      </c>
      <c r="NB111" s="390">
        <f>NB53+NB105</f>
        <v>1244149289.6501458</v>
      </c>
      <c r="NC111" s="390">
        <f>MZ53+MZ105</f>
        <v>29166</v>
      </c>
      <c r="ND111" s="460" t="s">
        <v>82</v>
      </c>
      <c r="NE111" s="461"/>
      <c r="NF111" s="388">
        <f>NH12+NH13+NH17+NH18+NH20+NH23+NH24+NH28+NH35+NH37+NH38+NH41+NH42+NH44+NH45+NH57+NH58+NH59+NH60+NH61+NH22</f>
        <v>628482529.1391691</v>
      </c>
      <c r="NG111" s="389" t="s">
        <v>111</v>
      </c>
      <c r="NH111" s="390">
        <f>NH53+NH105</f>
        <v>1414205401.1661806</v>
      </c>
      <c r="NI111" s="390">
        <f>NF53+NF105</f>
        <v>29432</v>
      </c>
      <c r="NJ111" s="460" t="s">
        <v>82</v>
      </c>
      <c r="NK111" s="461"/>
      <c r="NL111" s="388">
        <f>NN12+NN13+NN17+NN18+NN20+NN23+NN24+NN28+NN35+NN37+NN38+NN41+NN42+NN44+NN45+NN57+NN58+NN59+NN60+NN61+NN22</f>
        <v>619736556.88668215</v>
      </c>
      <c r="NM111" s="389" t="s">
        <v>111</v>
      </c>
      <c r="NN111" s="390">
        <f>NN53+NN105</f>
        <v>1471836205.2478132</v>
      </c>
      <c r="NO111" s="390">
        <f>NL53+NL105</f>
        <v>29765</v>
      </c>
      <c r="NP111" s="460" t="s">
        <v>82</v>
      </c>
      <c r="NQ111" s="461"/>
      <c r="NR111" s="388">
        <f>NT12+NT13+NT17+NT18+NT20+NT23+NT24+NT28+NT35+NT37+NT38+NT41+NT42+NT44+NT45+NT57+NT58+NT59+NT60+NT61+NT22</f>
        <v>626653151.20391834</v>
      </c>
      <c r="NS111" s="389" t="s">
        <v>111</v>
      </c>
      <c r="NT111" s="390">
        <f>NT53+NT105</f>
        <v>1479813361.078717</v>
      </c>
      <c r="NU111" s="390">
        <f>NR53+NR105</f>
        <v>30128</v>
      </c>
      <c r="NV111" s="460" t="s">
        <v>82</v>
      </c>
      <c r="NW111" s="461"/>
      <c r="NX111" s="388">
        <f>NZ12+NZ13+NZ17+NZ18+NZ20+NZ23+NZ24+NZ28+NZ35+NZ37+NZ38+NZ41+NZ42+NZ44+NZ45+NZ57+NZ58+NZ59+NZ60+NZ61+NZ22</f>
        <v>627940757.51958013</v>
      </c>
      <c r="NY111" s="391" t="s">
        <v>111</v>
      </c>
      <c r="NZ111" s="390">
        <f>NZ53+NZ105</f>
        <v>1527561266.180758</v>
      </c>
      <c r="OA111" s="390">
        <f>NX53+NX105</f>
        <v>30367</v>
      </c>
      <c r="OB111" s="460" t="s">
        <v>82</v>
      </c>
      <c r="OC111" s="461"/>
      <c r="OD111" s="388">
        <f>OF12+OF13+OF17+OF18+OF20+OF23+OF24+OF28+OF35+OF37+OF38+OF41+OF42+OF44+OF45+OF57+OF58+OF59+OF60+OF61+OF22</f>
        <v>650190522.96730328</v>
      </c>
      <c r="OE111" s="423" t="s">
        <v>111</v>
      </c>
      <c r="OF111" s="390">
        <f>OF53+OF105</f>
        <v>1439982955.6851313</v>
      </c>
      <c r="OG111" s="390">
        <f>OD53+OD105</f>
        <v>30671</v>
      </c>
      <c r="OH111" s="460" t="s">
        <v>82</v>
      </c>
      <c r="OI111" s="461"/>
      <c r="OJ111" s="388">
        <f>OL12+OL13+OL17+OL18+OL20+OL23+OL24+OL28+OL35+OL37+OL38+OL41+OL42+OL44+OL45+OL57+OL58+OL59+OL60+OL61+OL22</f>
        <v>679150055.33435118</v>
      </c>
      <c r="OK111" s="425" t="s">
        <v>111</v>
      </c>
      <c r="OL111" s="390">
        <f>OL53+OL105</f>
        <v>1647447531.1953354</v>
      </c>
      <c r="OM111" s="390">
        <f>OJ53+OJ105</f>
        <v>30985</v>
      </c>
      <c r="ON111" s="460" t="s">
        <v>82</v>
      </c>
      <c r="OO111" s="461"/>
      <c r="OP111" s="388">
        <f>OR12+OR13+OR17+OR18+OR20+OR23+OR24+OR28+OR35+OR37+OR38+OR41+OR42+OR44+OR45+OR57+OR58+OR59+OR60+OR61+OR22</f>
        <v>687622712.71422744</v>
      </c>
      <c r="OQ111" s="426" t="s">
        <v>111</v>
      </c>
      <c r="OR111" s="390">
        <f>OR53+OR105</f>
        <v>1667410422.8862977</v>
      </c>
      <c r="OS111" s="390">
        <f>OP53+OP105</f>
        <v>31355</v>
      </c>
      <c r="OT111" s="460" t="s">
        <v>82</v>
      </c>
      <c r="OU111" s="461"/>
      <c r="OV111" s="388">
        <f>OX12+OX13+OX17+OX18+OX20+OX23+OX24+OX28+OX35+OX37+OX38+OX41+OX42+OX44+OX45+OX57+OX58+OX59+OX60+OX61+OX22</f>
        <v>700969941.46858895</v>
      </c>
      <c r="OW111" s="427" t="s">
        <v>111</v>
      </c>
      <c r="OX111" s="390">
        <f>OX53+OX105</f>
        <v>1749158114.4314871</v>
      </c>
      <c r="OY111" s="390">
        <f>OV53+OV105</f>
        <v>31671</v>
      </c>
      <c r="OZ111" s="460" t="s">
        <v>82</v>
      </c>
      <c r="PA111" s="461"/>
      <c r="PB111" s="388">
        <f>PD12+PD13+PD17+PD18+PD20+PD23+PD24+PD28+PD35+PD37+PD38+PD41+PD42+PD44+PD45+PD57+PD58+PD59+PD60+PD61+PD22</f>
        <v>713584122.9944489</v>
      </c>
      <c r="PC111" s="428" t="s">
        <v>111</v>
      </c>
      <c r="PD111" s="390">
        <f>PD53+PD105</f>
        <v>1761863936.1516032</v>
      </c>
      <c r="PE111" s="390">
        <f>PB53+PB105</f>
        <v>32078</v>
      </c>
      <c r="PF111" s="460" t="s">
        <v>82</v>
      </c>
      <c r="PG111" s="461"/>
      <c r="PH111" s="388">
        <f>PJ12+PJ13+PJ17+PJ18+PJ20+PJ23+PJ24+PJ28+PJ35+PJ37+PJ38+PJ41+PJ42+PJ44+PJ45+PJ57+PJ58+PJ59+PJ60+PJ61+PJ22</f>
        <v>740975626.01242709</v>
      </c>
      <c r="PI111" s="429" t="s">
        <v>111</v>
      </c>
      <c r="PJ111" s="390">
        <f>PJ53+PJ105</f>
        <v>1792809202.4781339</v>
      </c>
      <c r="PK111" s="390">
        <f>PH53+PH105</f>
        <v>32427</v>
      </c>
      <c r="PL111" s="460" t="s">
        <v>82</v>
      </c>
      <c r="PM111" s="461"/>
      <c r="PN111" s="388">
        <f>PP12+PP13+PP17+PP18+PP20+PP23+PP24+PP28+PP35+PP37+PP38+PP41+PP42+PP44+PP45+PP57+PP58+PP59+PP60+PP61+PP22</f>
        <v>782303584.77120852</v>
      </c>
      <c r="PO111" s="430" t="s">
        <v>111</v>
      </c>
      <c r="PP111" s="390">
        <f>PP53+PP105</f>
        <v>1844794470.2623906</v>
      </c>
      <c r="PQ111" s="390">
        <f>PN53+PN105</f>
        <v>32878</v>
      </c>
      <c r="PR111" s="460" t="s">
        <v>82</v>
      </c>
      <c r="PS111" s="461"/>
      <c r="PT111" s="388">
        <f>PV12+PV13+PV17+PV18+PV20+PV23+PV24+PV28+PV35+PV37+PV38+PV41+PV42+PV44+PV45+PV57+PV58+PV59+PV60+PV61+PV22</f>
        <v>789141044.30931342</v>
      </c>
      <c r="PU111" s="431" t="s">
        <v>111</v>
      </c>
      <c r="PV111" s="390">
        <f>PV53+PV105</f>
        <v>1842524825.2186587</v>
      </c>
      <c r="PW111" s="390">
        <f>PT53+PT105</f>
        <v>33201</v>
      </c>
      <c r="PX111" s="460" t="s">
        <v>82</v>
      </c>
      <c r="PY111" s="461"/>
      <c r="PZ111" s="388">
        <f>QB12+QB13+QB17+QB18+QB20+QB23+QB24+QB28+QB35+QB37+QB38+QB41+QB42+QB44+QB45+QB57+QB58+QB59+QB60+QB61+QB22</f>
        <v>788929156.83179736</v>
      </c>
      <c r="QA111" s="432" t="s">
        <v>111</v>
      </c>
      <c r="QB111" s="390">
        <f>QB53+QB105</f>
        <v>1920451514.2857141</v>
      </c>
      <c r="QC111" s="390">
        <f>PZ53+PZ105</f>
        <v>33563</v>
      </c>
      <c r="QD111" s="460" t="s">
        <v>82</v>
      </c>
      <c r="QE111" s="461"/>
      <c r="QF111" s="388">
        <f>QH12+QH13+QH17+QH18+QH20+QH23+QH24+QH28+QH35+QH37+QH38+QH41+QH42+QH44+QH45+QH57+QH58+QH59+QH60+QH61+QH22</f>
        <v>785203791.06166041</v>
      </c>
      <c r="QG111" s="433" t="s">
        <v>111</v>
      </c>
      <c r="QH111" s="390">
        <f>QH53+QH105</f>
        <v>1905115543.0029154</v>
      </c>
      <c r="QI111" s="390">
        <f>QF53+QF105</f>
        <v>33838</v>
      </c>
      <c r="QJ111" s="460" t="s">
        <v>82</v>
      </c>
      <c r="QK111" s="461"/>
      <c r="QL111" s="388">
        <f>QN12+QN13+QN17+QN18+QN20+QN23+QN24+QN28+QN35+QN37+QN38+QN41+QN42+QN44+QN45+QN57+QN58+QN59+QN60+QN61+QN22</f>
        <v>790315207.10513127</v>
      </c>
      <c r="QM111" s="434" t="s">
        <v>111</v>
      </c>
      <c r="QN111" s="390">
        <f>QN53+QN105</f>
        <v>1945925158.3090377</v>
      </c>
      <c r="QO111" s="390">
        <f>QL53+QL105</f>
        <v>34169</v>
      </c>
      <c r="QP111" s="460" t="s">
        <v>82</v>
      </c>
      <c r="QQ111" s="461"/>
      <c r="QR111" s="388">
        <f>QT12+QT13+QT17+QT18+QT20+QT23+QT24+QT28+QT35+QT37+QT38+QT41+QT42+QT44+QT45+QT57+QT58+QT59+QT60+QT61+QT22</f>
        <v>812369222.20596814</v>
      </c>
      <c r="QS111" s="435" t="s">
        <v>111</v>
      </c>
      <c r="QT111" s="390">
        <f>QT53+QT105</f>
        <v>1967270237.0262389</v>
      </c>
      <c r="QU111" s="390">
        <f>QR53+QR105</f>
        <v>34405</v>
      </c>
      <c r="QV111" s="460" t="s">
        <v>82</v>
      </c>
      <c r="QW111" s="461"/>
      <c r="QX111" s="388">
        <f>QZ12+QZ13+QZ17+QZ18+QZ20+QZ23+QZ24+QZ28+QZ35+QZ37+QZ38+QZ41+QZ42+QZ44+QZ45+QZ57+QZ58+QZ59+QZ60+QZ61+QZ22</f>
        <v>810960849.18381035</v>
      </c>
      <c r="QY111" s="436" t="s">
        <v>111</v>
      </c>
      <c r="QZ111" s="390">
        <f>QZ53+QZ105</f>
        <v>1977450451.8950436</v>
      </c>
      <c r="RA111" s="390">
        <f>QX53+QX105</f>
        <v>34721</v>
      </c>
      <c r="RB111" s="460" t="s">
        <v>82</v>
      </c>
      <c r="RC111" s="461"/>
      <c r="RD111" s="388">
        <f>RF12+RF13+RF17+RF18+RF20+RF23+RF24+RF28+RF35+RF37+RF38+RF41+RF42+RF44+RF45+RF57+RF58+RF59+RF60+RF61+RF22</f>
        <v>809293033.02432644</v>
      </c>
      <c r="RE111" s="437" t="s">
        <v>111</v>
      </c>
      <c r="RF111" s="390">
        <f>RF53+RF105</f>
        <v>1972059069.9708455</v>
      </c>
      <c r="RG111" s="390">
        <f>RD53+RD105</f>
        <v>35095</v>
      </c>
      <c r="RH111" s="460" t="s">
        <v>82</v>
      </c>
      <c r="RI111" s="461"/>
      <c r="RJ111" s="388">
        <f>RL12+RL13+RL17+RL18+RL20+RL23+RL24+RL28+RL35+RL37+RL38+RL41+RL42+RL44+RL45+RL57+RL58+RL59+RL60+RL61+RL22</f>
        <v>808070748.28488922</v>
      </c>
      <c r="RK111" s="438" t="s">
        <v>111</v>
      </c>
      <c r="RL111" s="390">
        <f>RL53+RL105</f>
        <v>1948706036.1516037</v>
      </c>
      <c r="RM111" s="390">
        <f>RJ53+RJ105</f>
        <v>35509</v>
      </c>
      <c r="RN111" s="460" t="s">
        <v>82</v>
      </c>
      <c r="RO111" s="461"/>
      <c r="RP111" s="388">
        <f>RR12+RR13+RR17+RR18+RR20+RR23+RR24+RR28+RR35+RR37+RR38+RR41+RR42+RR44+RR45+RR57+RR58+RR59+RR60+RR61+RR22</f>
        <v>812732879.81430757</v>
      </c>
      <c r="RQ111" s="439" t="s">
        <v>111</v>
      </c>
      <c r="RR111" s="390">
        <f>RR53+RR105</f>
        <v>1930720742.1282797</v>
      </c>
      <c r="RS111" s="390">
        <f>RP53+RP105</f>
        <v>35975</v>
      </c>
      <c r="RT111" s="460" t="s">
        <v>82</v>
      </c>
      <c r="RU111" s="461"/>
      <c r="RV111" s="388">
        <f>RX12+RX13+RX17+RX18+RX20+RX23+RX24+RX28+RX35+RX37+RX38+RX41+RX42+RX44+RX45+RX57+RX58+RX59+RX60+RX61+RX22</f>
        <v>807417670.06562245</v>
      </c>
      <c r="RW111" s="439" t="s">
        <v>111</v>
      </c>
      <c r="RX111" s="390">
        <f>RX53+RX105</f>
        <v>1923132913.1195335</v>
      </c>
      <c r="RY111" s="390">
        <f>RV53+RV105</f>
        <v>36500</v>
      </c>
      <c r="RZ111" s="460" t="s">
        <v>82</v>
      </c>
      <c r="SA111" s="461"/>
      <c r="SB111" s="388">
        <f>SD12+SD13+SD17+SD18+SD20+SD23+SD24+SD28+SD35+SD37+SD38+SD41+SD42+SD44+SD45+SD57+SD58+SD59+SD60+SD61+SD22</f>
        <v>806932529.63849568</v>
      </c>
      <c r="SC111" s="440" t="s">
        <v>111</v>
      </c>
      <c r="SD111" s="390">
        <f>SD53+SD105</f>
        <v>1919017918.6588919</v>
      </c>
      <c r="SE111" s="390">
        <f>SB53+SB105</f>
        <v>37001</v>
      </c>
      <c r="SF111" s="460" t="s">
        <v>82</v>
      </c>
      <c r="SG111" s="461"/>
      <c r="SH111" s="388">
        <f>SJ12+SJ13+SJ17+SJ18+SJ20+SJ23+SJ24+SJ28+SJ35+SJ37+SJ38+SJ41+SJ42+SJ44+SJ45+SJ57+SJ58+SJ59+SJ60+SJ61+SJ22</f>
        <v>816111190.84249127</v>
      </c>
      <c r="SI111" s="440" t="s">
        <v>111</v>
      </c>
      <c r="SJ111" s="390">
        <f>SJ53+SJ105</f>
        <v>1922787627.6967931</v>
      </c>
      <c r="SK111" s="390">
        <f>SH53+SH105</f>
        <v>37562</v>
      </c>
      <c r="SL111" s="460" t="s">
        <v>82</v>
      </c>
      <c r="SM111" s="461"/>
      <c r="SN111" s="388">
        <f>SP12+SP13+SP17+SP18+SP20+SP23+SP24+SP28+SP35+SP37+SP38+SP41+SP42+SP44+SP45+SP57+SP58+SP59+SP60+SP61+SP22</f>
        <v>815478115.91445482</v>
      </c>
      <c r="SO111" s="441" t="s">
        <v>111</v>
      </c>
      <c r="SP111" s="390">
        <f>SP53+SP105</f>
        <v>1922685302.6239066</v>
      </c>
      <c r="SQ111" s="390">
        <f>SN53+SN105</f>
        <v>37873</v>
      </c>
      <c r="SR111" s="460" t="s">
        <v>82</v>
      </c>
      <c r="SS111" s="461"/>
      <c r="ST111" s="388">
        <f>SV12+SV13+SV17+SV18+SV20+SV23+SV24+SV28+SV35+SV37+SV38+SV41+SV42+SV44+SV45+SV57+SV58+SV59+SV60+SV61+SV22</f>
        <v>819233963.56896806</v>
      </c>
      <c r="SU111" s="442" t="s">
        <v>111</v>
      </c>
      <c r="SV111" s="390">
        <f>SV53+SV105</f>
        <v>1918340849.271137</v>
      </c>
      <c r="SW111" s="390">
        <f>ST53+ST105</f>
        <v>38286</v>
      </c>
      <c r="SX111" s="460" t="s">
        <v>82</v>
      </c>
      <c r="SY111" s="461"/>
      <c r="SZ111" s="388">
        <f>TB12+TB13+TB17+TB18+TB20+TB23+TB24+TB28+TB35+TB37+TB38+TB41+TB42+TB44+TB45+TB57+TB58+TB59+TB60+TB61+TB22</f>
        <v>820084323.46277559</v>
      </c>
      <c r="TA111" s="442" t="s">
        <v>111</v>
      </c>
      <c r="TB111" s="390">
        <f>TB53+TB105</f>
        <v>1920265282.7988338</v>
      </c>
      <c r="TC111" s="390">
        <f>SZ53+SZ105</f>
        <v>38518</v>
      </c>
      <c r="TD111" s="460" t="s">
        <v>82</v>
      </c>
      <c r="TE111" s="461"/>
      <c r="TF111" s="388">
        <f>TH12+TH13+TH17+TH18+TH20+TH23+TH24+TH28+TH35+TH37+TH38+TH41+TH42+TH44+TH45+TH57+TH58+TH59+TH60+TH61+TH22</f>
        <v>798504515.27245116</v>
      </c>
      <c r="TG111" s="443" t="s">
        <v>111</v>
      </c>
      <c r="TH111" s="390">
        <f>TH53+TH105</f>
        <v>1934754638.119534</v>
      </c>
      <c r="TI111" s="390">
        <f>TF53+TF105</f>
        <v>38759</v>
      </c>
      <c r="TJ111" s="460" t="s">
        <v>82</v>
      </c>
      <c r="TK111" s="461"/>
      <c r="TL111" s="388">
        <f>TN12+TN13+TN17+TN18+TN20+TN21+TN22+TN23+TN24+TN28+TN35+TN36+TN37+TN38+TN41+TN42+TN44+TN45+TN57+TN58+TN59+TN60+TN61</f>
        <v>869377147.50507867</v>
      </c>
      <c r="TM111" s="446" t="s">
        <v>111</v>
      </c>
      <c r="TN111" s="390">
        <f>TN53+TN105</f>
        <v>1919346489.1865888</v>
      </c>
      <c r="TO111" s="390">
        <f>TL53+TL105</f>
        <v>38945</v>
      </c>
      <c r="TP111" s="460" t="s">
        <v>82</v>
      </c>
      <c r="TQ111" s="461"/>
      <c r="TR111" s="388">
        <f>TT12+TT13+TT17+TT18+TT20+TT21+TT22+TT23+TT24+TT28+TT35+TT36+TT37+TT38+TT41+TT42+TT44+TT45+TT57+TT58+TT59+TT60+TT61</f>
        <v>854242435.11272049</v>
      </c>
      <c r="TS111" s="448" t="s">
        <v>111</v>
      </c>
      <c r="TT111" s="390">
        <f>TT53+TT105</f>
        <v>1916746047.0903792</v>
      </c>
      <c r="TU111" s="390">
        <f>TR53+TR105</f>
        <v>39117</v>
      </c>
      <c r="TV111" s="460" t="s">
        <v>82</v>
      </c>
      <c r="TW111" s="461"/>
      <c r="TX111" s="388">
        <f>TZ12+TZ13+TZ17+TZ18+TZ20+TZ21+TZ22+TZ23+TZ24+TZ28+TZ35+TZ36+TZ37+TZ38+TZ41+TZ42+TZ44+TZ45+TZ57+TZ58+TZ59+TZ60+TZ61</f>
        <v>837523392.27765751</v>
      </c>
      <c r="TY111" s="449" t="s">
        <v>111</v>
      </c>
      <c r="TZ111" s="390">
        <f>TZ53+TZ105</f>
        <v>2068723717.1413999</v>
      </c>
      <c r="UA111" s="390">
        <f>TX53+TX105</f>
        <v>39305</v>
      </c>
      <c r="UB111" s="460" t="s">
        <v>82</v>
      </c>
      <c r="UC111" s="461"/>
      <c r="UD111" s="388">
        <f>UF12+UF13+UF17+UF18+UF20+UF21+UF22+UF23+UF24+UF28+UF35+UF36+UF37+UF38+UF41+UF42+UF44+UF45+UF57+UF58+UF59+UF60+UF61</f>
        <v>828632478.69540024</v>
      </c>
      <c r="UE111" s="450" t="s">
        <v>111</v>
      </c>
      <c r="UF111" s="390">
        <f>UF53+UF105</f>
        <v>2052971546.4169097</v>
      </c>
      <c r="UG111" s="390">
        <f>UD53+UD105</f>
        <v>39567</v>
      </c>
    </row>
    <row r="112" spans="1:553" ht="27.95" customHeight="1" x14ac:dyDescent="0.25">
      <c r="B112" s="396"/>
      <c r="D112" s="468" t="s">
        <v>85</v>
      </c>
      <c r="E112" s="468"/>
      <c r="F112" s="388">
        <f>H66+H76+H67</f>
        <v>54043042.962697275</v>
      </c>
      <c r="G112" s="389" t="s">
        <v>112</v>
      </c>
      <c r="H112" s="390">
        <f>H62</f>
        <v>128258263.94463415</v>
      </c>
      <c r="I112" s="468" t="s">
        <v>85</v>
      </c>
      <c r="J112" s="468"/>
      <c r="K112" s="388">
        <f>M66+M76+M67</f>
        <v>57019438.470588237</v>
      </c>
      <c r="L112" s="389" t="s">
        <v>112</v>
      </c>
      <c r="M112" s="390">
        <f>M62</f>
        <v>43432432.125939742</v>
      </c>
      <c r="N112" s="468" t="s">
        <v>87</v>
      </c>
      <c r="O112" s="468"/>
      <c r="P112" s="388">
        <f>O26</f>
        <v>1129868</v>
      </c>
      <c r="Q112" s="389" t="s">
        <v>112</v>
      </c>
      <c r="R112" s="390">
        <f>Q62</f>
        <v>37238783.148473457</v>
      </c>
      <c r="S112" s="460" t="s">
        <v>87</v>
      </c>
      <c r="T112" s="461"/>
      <c r="U112" s="388">
        <f>T26</f>
        <v>1193464</v>
      </c>
      <c r="V112" s="389" t="s">
        <v>112</v>
      </c>
      <c r="W112" s="390">
        <f>V62</f>
        <v>32983453.636823535</v>
      </c>
      <c r="X112" s="460" t="s">
        <v>87</v>
      </c>
      <c r="Y112" s="461"/>
      <c r="Z112" s="388">
        <f>Y26</f>
        <v>1273356</v>
      </c>
      <c r="AA112" s="389" t="s">
        <v>112</v>
      </c>
      <c r="AB112" s="390">
        <f>AA62</f>
        <v>30162541.933020089</v>
      </c>
      <c r="AC112" s="460" t="s">
        <v>87</v>
      </c>
      <c r="AD112" s="461"/>
      <c r="AE112" s="388">
        <f>AD26</f>
        <v>1452128</v>
      </c>
      <c r="AF112" s="389" t="s">
        <v>112</v>
      </c>
      <c r="AG112" s="390">
        <f>AF62</f>
        <v>30632792.848151296</v>
      </c>
      <c r="AH112" s="460" t="s">
        <v>87</v>
      </c>
      <c r="AI112" s="461"/>
      <c r="AJ112" s="388">
        <f>AK26</f>
        <v>1451952</v>
      </c>
      <c r="AK112" s="389" t="s">
        <v>112</v>
      </c>
      <c r="AL112" s="390">
        <f>AK62</f>
        <v>30714662.769181296</v>
      </c>
      <c r="AM112" s="460" t="s">
        <v>87</v>
      </c>
      <c r="AN112" s="461"/>
      <c r="AO112" s="388">
        <f>AQ26+AQ29+AQ46+AQ47</f>
        <v>1609376</v>
      </c>
      <c r="AP112" s="389" t="s">
        <v>112</v>
      </c>
      <c r="AQ112" s="390">
        <f>AQ62</f>
        <v>31120236.502968296</v>
      </c>
      <c r="AR112" s="390">
        <f>AO62</f>
        <v>4343</v>
      </c>
      <c r="AS112" s="502" t="s">
        <v>87</v>
      </c>
      <c r="AT112" s="461"/>
      <c r="AU112" s="388">
        <f>AW26</f>
        <v>496051</v>
      </c>
      <c r="AV112" s="389" t="s">
        <v>112</v>
      </c>
      <c r="AW112" s="390">
        <f>AW62</f>
        <v>27072784.036902018</v>
      </c>
      <c r="AX112" s="460" t="s">
        <v>87</v>
      </c>
      <c r="AY112" s="461"/>
      <c r="AZ112" s="393">
        <f>BB26</f>
        <v>571112</v>
      </c>
      <c r="BA112" s="389" t="s">
        <v>112</v>
      </c>
      <c r="BB112" s="390">
        <f>BB62</f>
        <v>27941699.777135838</v>
      </c>
      <c r="BC112" s="460" t="s">
        <v>87</v>
      </c>
      <c r="BD112" s="461"/>
      <c r="BE112" s="393">
        <f>BG26</f>
        <v>583993.06999999995</v>
      </c>
      <c r="BF112" s="389" t="s">
        <v>112</v>
      </c>
      <c r="BG112" s="390">
        <f>BG62</f>
        <v>28576031.954475693</v>
      </c>
      <c r="BH112" s="460" t="s">
        <v>87</v>
      </c>
      <c r="BI112" s="461"/>
      <c r="BJ112" s="394">
        <f>BL26</f>
        <v>608912.56000000006</v>
      </c>
      <c r="BK112" s="389" t="s">
        <v>112</v>
      </c>
      <c r="BL112" s="390">
        <f>BL62</f>
        <v>29259956.271675766</v>
      </c>
      <c r="BM112" s="460" t="s">
        <v>87</v>
      </c>
      <c r="BN112" s="461"/>
      <c r="BO112" s="394">
        <f>BQ26</f>
        <v>638051</v>
      </c>
      <c r="BP112" s="389" t="s">
        <v>112</v>
      </c>
      <c r="BQ112" s="394">
        <f>BQ62</f>
        <v>30440675.243505076</v>
      </c>
      <c r="BR112" s="460" t="s">
        <v>87</v>
      </c>
      <c r="BS112" s="461"/>
      <c r="BT112" s="394">
        <f>BV26</f>
        <v>654801</v>
      </c>
      <c r="BU112" s="389" t="s">
        <v>112</v>
      </c>
      <c r="BV112" s="394">
        <f>BV62</f>
        <v>30743340.040334303</v>
      </c>
      <c r="BW112" s="460" t="s">
        <v>87</v>
      </c>
      <c r="BX112" s="461"/>
      <c r="BY112" s="394">
        <f>CA26</f>
        <v>652690</v>
      </c>
      <c r="BZ112" s="389" t="s">
        <v>112</v>
      </c>
      <c r="CA112" s="394">
        <f>CA62</f>
        <v>31353902.906676855</v>
      </c>
      <c r="CB112" s="460" t="s">
        <v>87</v>
      </c>
      <c r="CC112" s="461"/>
      <c r="CD112" s="394">
        <f>CF26</f>
        <v>636119</v>
      </c>
      <c r="CE112" s="389" t="s">
        <v>112</v>
      </c>
      <c r="CF112" s="394">
        <f>CF62</f>
        <v>33368997.416157208</v>
      </c>
      <c r="CG112" s="460" t="s">
        <v>87</v>
      </c>
      <c r="CH112" s="461"/>
      <c r="CI112" s="394">
        <f>CK26</f>
        <v>590366</v>
      </c>
      <c r="CJ112" s="389" t="s">
        <v>112</v>
      </c>
      <c r="CK112" s="394">
        <f>CK62</f>
        <v>32987048.7689083</v>
      </c>
      <c r="CL112" s="460" t="s">
        <v>87</v>
      </c>
      <c r="CM112" s="461"/>
      <c r="CN112" s="394">
        <f>CP26</f>
        <v>596287</v>
      </c>
      <c r="CO112" s="389" t="s">
        <v>112</v>
      </c>
      <c r="CP112" s="394">
        <f>CP62</f>
        <v>35294941.709554583</v>
      </c>
      <c r="CQ112" s="460" t="s">
        <v>87</v>
      </c>
      <c r="CR112" s="461"/>
      <c r="CS112" s="394">
        <f>CU26</f>
        <v>583396</v>
      </c>
      <c r="CT112" s="389" t="s">
        <v>112</v>
      </c>
      <c r="CU112" s="394">
        <f>CU62</f>
        <v>26550424.452620991</v>
      </c>
      <c r="CV112" s="460" t="s">
        <v>87</v>
      </c>
      <c r="CW112" s="461"/>
      <c r="CX112" s="388">
        <f>CZ26+CZ29+CZ46+CZ47</f>
        <v>587040.47</v>
      </c>
      <c r="CY112" s="389" t="s">
        <v>112</v>
      </c>
      <c r="CZ112" s="390">
        <f>CZ62</f>
        <v>25010156.735558733</v>
      </c>
      <c r="DA112" s="390">
        <f>CX62</f>
        <v>2413</v>
      </c>
      <c r="DB112" s="460" t="s">
        <v>87</v>
      </c>
      <c r="DC112" s="461"/>
      <c r="DD112" s="394">
        <f>DF26</f>
        <v>583674</v>
      </c>
      <c r="DE112" s="389" t="s">
        <v>112</v>
      </c>
      <c r="DF112" s="394">
        <f>DF62</f>
        <v>24870292.975801744</v>
      </c>
      <c r="DG112" s="460" t="s">
        <v>87</v>
      </c>
      <c r="DH112" s="461"/>
      <c r="DI112" s="394">
        <f>DK26</f>
        <v>525728</v>
      </c>
      <c r="DJ112" s="389" t="s">
        <v>112</v>
      </c>
      <c r="DK112" s="394">
        <f>DK62</f>
        <v>24446060.570285715</v>
      </c>
      <c r="DL112" s="460" t="s">
        <v>87</v>
      </c>
      <c r="DM112" s="461"/>
      <c r="DN112" s="394">
        <f>DP26</f>
        <v>527896</v>
      </c>
      <c r="DO112" s="389" t="s">
        <v>112</v>
      </c>
      <c r="DP112" s="394">
        <f>DP62</f>
        <v>25566440.82432653</v>
      </c>
      <c r="DQ112" s="460" t="s">
        <v>87</v>
      </c>
      <c r="DR112" s="461"/>
      <c r="DS112" s="394">
        <f>DU26</f>
        <v>296916</v>
      </c>
      <c r="DT112" s="389" t="s">
        <v>112</v>
      </c>
      <c r="DU112" s="394">
        <f>DU62</f>
        <v>24840934.956612244</v>
      </c>
      <c r="DV112" s="460" t="s">
        <v>87</v>
      </c>
      <c r="DW112" s="461"/>
      <c r="DX112" s="395">
        <f>DZ26</f>
        <v>0</v>
      </c>
      <c r="DY112" s="389" t="s">
        <v>112</v>
      </c>
      <c r="DZ112" s="394">
        <f>DZ62</f>
        <v>23481803.005142856</v>
      </c>
      <c r="EA112" s="460" t="s">
        <v>87</v>
      </c>
      <c r="EB112" s="461"/>
      <c r="EC112" s="395">
        <f>EE26</f>
        <v>0</v>
      </c>
      <c r="ED112" s="389" t="s">
        <v>112</v>
      </c>
      <c r="EE112" s="394">
        <f>EE62</f>
        <v>24203986.654775508</v>
      </c>
      <c r="EF112" s="460" t="s">
        <v>87</v>
      </c>
      <c r="EG112" s="461"/>
      <c r="EH112" s="395">
        <f>EJ26</f>
        <v>0</v>
      </c>
      <c r="EI112" s="389" t="s">
        <v>112</v>
      </c>
      <c r="EJ112" s="394">
        <f>EJ62</f>
        <v>24355112.364571426</v>
      </c>
      <c r="EK112" s="460" t="s">
        <v>87</v>
      </c>
      <c r="EL112" s="461"/>
      <c r="EM112" s="395">
        <f>EO26</f>
        <v>0</v>
      </c>
      <c r="EN112" s="389" t="s">
        <v>112</v>
      </c>
      <c r="EO112" s="394">
        <f>EO62</f>
        <v>24282869.185306117</v>
      </c>
      <c r="EP112" s="460" t="s">
        <v>87</v>
      </c>
      <c r="EQ112" s="461"/>
      <c r="ER112" s="395">
        <f>ET26</f>
        <v>0</v>
      </c>
      <c r="ES112" s="389" t="s">
        <v>112</v>
      </c>
      <c r="ET112" s="394">
        <f>ET62</f>
        <v>24406660.934215743</v>
      </c>
      <c r="EU112" s="394">
        <f>ER62</f>
        <v>2588</v>
      </c>
      <c r="EV112" s="460" t="s">
        <v>87</v>
      </c>
      <c r="EW112" s="461"/>
      <c r="EX112" s="395">
        <f>EZ26</f>
        <v>0</v>
      </c>
      <c r="EY112" s="389" t="s">
        <v>112</v>
      </c>
      <c r="EZ112" s="394">
        <f>EZ62</f>
        <v>24460981.95412828</v>
      </c>
      <c r="FA112" s="394">
        <f>EX62</f>
        <v>2606</v>
      </c>
      <c r="FB112" s="460" t="s">
        <v>87</v>
      </c>
      <c r="FC112" s="461"/>
      <c r="FD112" s="395">
        <f>FF26</f>
        <v>0</v>
      </c>
      <c r="FE112" s="389" t="s">
        <v>112</v>
      </c>
      <c r="FF112" s="394">
        <f>FF62</f>
        <v>24856642.517835274</v>
      </c>
      <c r="FG112" s="394">
        <f>FD62</f>
        <v>2584</v>
      </c>
      <c r="FH112" s="460" t="s">
        <v>87</v>
      </c>
      <c r="FI112" s="461"/>
      <c r="FJ112" s="388">
        <f>FL26+FL29+FL46+FL47</f>
        <v>0</v>
      </c>
      <c r="FK112" s="389" t="s">
        <v>112</v>
      </c>
      <c r="FL112" s="390">
        <f>FL62</f>
        <v>24735845.885527696</v>
      </c>
      <c r="FM112" s="390">
        <f>FJ62</f>
        <v>2587</v>
      </c>
      <c r="FN112" s="460" t="s">
        <v>87</v>
      </c>
      <c r="FO112" s="461"/>
      <c r="FP112" s="388">
        <f>FR26+FR29+FR46+FR47</f>
        <v>0</v>
      </c>
      <c r="FQ112" s="389" t="s">
        <v>112</v>
      </c>
      <c r="FR112" s="390">
        <f>FR62</f>
        <v>25187674.015670553</v>
      </c>
      <c r="FS112" s="390">
        <f>FP62</f>
        <v>2610</v>
      </c>
      <c r="FT112" s="460" t="s">
        <v>87</v>
      </c>
      <c r="FU112" s="461"/>
      <c r="FV112" s="388">
        <f>FX26+FX29+FX46+FX47</f>
        <v>0</v>
      </c>
      <c r="FW112" s="389" t="s">
        <v>112</v>
      </c>
      <c r="FX112" s="390">
        <f>FX62</f>
        <v>25049398.706763849</v>
      </c>
      <c r="FY112" s="390">
        <f>FV62</f>
        <v>2605</v>
      </c>
      <c r="FZ112" s="460" t="s">
        <v>87</v>
      </c>
      <c r="GA112" s="461"/>
      <c r="GB112" s="388">
        <f>GD26+GD29+GD46+GD47</f>
        <v>0</v>
      </c>
      <c r="GC112" s="389" t="s">
        <v>112</v>
      </c>
      <c r="GD112" s="390">
        <f>GD62</f>
        <v>25091246.134040814</v>
      </c>
      <c r="GE112" s="390">
        <f>GB62</f>
        <v>2609</v>
      </c>
      <c r="GF112" s="460" t="s">
        <v>87</v>
      </c>
      <c r="GG112" s="461"/>
      <c r="GH112" s="395">
        <f>GJ26</f>
        <v>0</v>
      </c>
      <c r="GI112" s="389" t="s">
        <v>112</v>
      </c>
      <c r="GJ112" s="394">
        <f>GJ62</f>
        <v>25905167.494157434</v>
      </c>
      <c r="GK112" s="394">
        <f>GH62</f>
        <v>2630</v>
      </c>
      <c r="GL112" s="460" t="s">
        <v>87</v>
      </c>
      <c r="GM112" s="461"/>
      <c r="GN112" s="395">
        <f>GP26</f>
        <v>0</v>
      </c>
      <c r="GO112" s="389" t="s">
        <v>112</v>
      </c>
      <c r="GP112" s="394">
        <f>GP62</f>
        <v>28096538.531524781</v>
      </c>
      <c r="GQ112" s="394">
        <f>GN62</f>
        <v>2640</v>
      </c>
      <c r="GR112" s="460" t="s">
        <v>87</v>
      </c>
      <c r="GS112" s="461"/>
      <c r="GT112" s="395">
        <f>GV26</f>
        <v>0</v>
      </c>
      <c r="GU112" s="389" t="s">
        <v>112</v>
      </c>
      <c r="GV112" s="394">
        <f>GV62</f>
        <v>27735544.134297375</v>
      </c>
      <c r="GW112" s="394">
        <f>GT62</f>
        <v>2683</v>
      </c>
      <c r="GX112" s="460" t="s">
        <v>87</v>
      </c>
      <c r="GY112" s="461"/>
      <c r="GZ112" s="395">
        <f>HB26</f>
        <v>0</v>
      </c>
      <c r="HA112" s="389" t="s">
        <v>112</v>
      </c>
      <c r="HB112" s="395">
        <f>HB62</f>
        <v>27954861.132163264</v>
      </c>
      <c r="HC112" s="394">
        <f>GZ62</f>
        <v>2700</v>
      </c>
      <c r="HD112" s="460" t="s">
        <v>87</v>
      </c>
      <c r="HE112" s="461"/>
      <c r="HF112" s="395">
        <f>HH26</f>
        <v>0</v>
      </c>
      <c r="HG112" s="389" t="s">
        <v>112</v>
      </c>
      <c r="HH112" s="395">
        <f>HH62</f>
        <v>28464164.507752609</v>
      </c>
      <c r="HI112" s="394">
        <f>HF62</f>
        <v>2744</v>
      </c>
      <c r="HJ112" s="460" t="s">
        <v>87</v>
      </c>
      <c r="HK112" s="461"/>
      <c r="HL112" s="395">
        <f>HN26</f>
        <v>0</v>
      </c>
      <c r="HM112" s="389" t="s">
        <v>112</v>
      </c>
      <c r="HN112" s="395">
        <f>HN62</f>
        <v>28412525.426104955</v>
      </c>
      <c r="HO112" s="394">
        <f>HL62</f>
        <v>2802</v>
      </c>
      <c r="HP112" s="460" t="s">
        <v>87</v>
      </c>
      <c r="HQ112" s="461"/>
      <c r="HR112" s="395">
        <f>HT26</f>
        <v>0</v>
      </c>
      <c r="HS112" s="389" t="s">
        <v>112</v>
      </c>
      <c r="HT112" s="395">
        <f>HT62</f>
        <v>28419946.745755102</v>
      </c>
      <c r="HU112" s="394">
        <f>HR62</f>
        <v>2904</v>
      </c>
      <c r="HV112" s="460" t="s">
        <v>87</v>
      </c>
      <c r="HW112" s="461"/>
      <c r="HX112" s="395">
        <f>HZ26</f>
        <v>0</v>
      </c>
      <c r="HY112" s="389" t="s">
        <v>112</v>
      </c>
      <c r="HZ112" s="395">
        <f>HZ62</f>
        <v>30877696.576749273</v>
      </c>
      <c r="IA112" s="394">
        <f>HX62</f>
        <v>3041</v>
      </c>
      <c r="IB112" s="460" t="s">
        <v>87</v>
      </c>
      <c r="IC112" s="461"/>
      <c r="ID112" s="395">
        <f>IF26</f>
        <v>0</v>
      </c>
      <c r="IE112" s="389" t="s">
        <v>112</v>
      </c>
      <c r="IF112" s="395">
        <f>IF62</f>
        <v>32822093.37348979</v>
      </c>
      <c r="IG112" s="394">
        <f>ID62</f>
        <v>3271</v>
      </c>
      <c r="IH112" s="460" t="s">
        <v>87</v>
      </c>
      <c r="II112" s="461"/>
      <c r="IJ112" s="395">
        <f>IL26</f>
        <v>0</v>
      </c>
      <c r="IK112" s="389" t="s">
        <v>112</v>
      </c>
      <c r="IL112" s="395">
        <f>IL62</f>
        <v>37251267.45341108</v>
      </c>
      <c r="IM112" s="394">
        <f>IJ62</f>
        <v>3562</v>
      </c>
      <c r="IN112" s="460" t="s">
        <v>87</v>
      </c>
      <c r="IO112" s="461"/>
      <c r="IP112" s="395">
        <f>IR26</f>
        <v>0</v>
      </c>
      <c r="IQ112" s="389" t="s">
        <v>112</v>
      </c>
      <c r="IR112" s="395">
        <f>IR62</f>
        <v>40575507.664588921</v>
      </c>
      <c r="IS112" s="394">
        <f>IP62</f>
        <v>3792</v>
      </c>
      <c r="IT112" s="460" t="s">
        <v>87</v>
      </c>
      <c r="IU112" s="461"/>
      <c r="IV112" s="395">
        <f>IX26</f>
        <v>0</v>
      </c>
      <c r="IW112" s="389" t="s">
        <v>112</v>
      </c>
      <c r="IX112" s="395">
        <f>IX62</f>
        <v>43578516.58498542</v>
      </c>
      <c r="IY112" s="394">
        <f>IV62</f>
        <v>3989</v>
      </c>
      <c r="IZ112" s="460" t="s">
        <v>87</v>
      </c>
      <c r="JA112" s="461"/>
      <c r="JB112" s="395">
        <f>JD26</f>
        <v>0</v>
      </c>
      <c r="JC112" s="389" t="s">
        <v>112</v>
      </c>
      <c r="JD112" s="395">
        <f>JD62</f>
        <v>46363092.043483958</v>
      </c>
      <c r="JE112" s="394">
        <f>JB62</f>
        <v>4185</v>
      </c>
      <c r="JF112" s="460" t="s">
        <v>87</v>
      </c>
      <c r="JG112" s="461"/>
      <c r="JH112" s="395">
        <f>JJ26</f>
        <v>0</v>
      </c>
      <c r="JI112" s="389" t="s">
        <v>112</v>
      </c>
      <c r="JJ112" s="395">
        <f>JJ62</f>
        <v>51944907.375065595</v>
      </c>
      <c r="JK112" s="394">
        <f>JH62</f>
        <v>4352</v>
      </c>
      <c r="JL112" s="460" t="s">
        <v>87</v>
      </c>
      <c r="JM112" s="461"/>
      <c r="JN112" s="395" t="str">
        <f>JP26</f>
        <v>-</v>
      </c>
      <c r="JO112" s="389" t="s">
        <v>112</v>
      </c>
      <c r="JP112" s="395">
        <f>JP62</f>
        <v>56002109.464730315</v>
      </c>
      <c r="JQ112" s="394">
        <f>JN62</f>
        <v>4516</v>
      </c>
      <c r="JR112" s="460" t="s">
        <v>87</v>
      </c>
      <c r="JS112" s="461"/>
      <c r="JT112" s="395" t="str">
        <f>JV26</f>
        <v>-</v>
      </c>
      <c r="JU112" s="389" t="s">
        <v>112</v>
      </c>
      <c r="JV112" s="395">
        <f>JV62</f>
        <v>56696042.273609325</v>
      </c>
      <c r="JW112" s="394">
        <f>JT62</f>
        <v>4782</v>
      </c>
      <c r="JX112" s="460" t="s">
        <v>87</v>
      </c>
      <c r="JY112" s="461"/>
      <c r="JZ112" s="395" t="str">
        <f>KB26</f>
        <v>-</v>
      </c>
      <c r="KA112" s="389" t="s">
        <v>112</v>
      </c>
      <c r="KB112" s="395">
        <f>KB62</f>
        <v>55933307.73024489</v>
      </c>
      <c r="KC112" s="394">
        <f>JZ62</f>
        <v>4993</v>
      </c>
      <c r="KD112" s="460" t="s">
        <v>87</v>
      </c>
      <c r="KE112" s="461"/>
      <c r="KF112" s="395" t="str">
        <f>KH26</f>
        <v>-</v>
      </c>
      <c r="KG112" s="389" t="s">
        <v>112</v>
      </c>
      <c r="KH112" s="395">
        <f>KH62</f>
        <v>54621821.821766756</v>
      </c>
      <c r="KI112" s="394">
        <f>KF62</f>
        <v>5169</v>
      </c>
      <c r="KJ112" s="460" t="s">
        <v>87</v>
      </c>
      <c r="KK112" s="461"/>
      <c r="KL112" s="388">
        <f>KN26+KN29+KN46+KN47</f>
        <v>0</v>
      </c>
      <c r="KM112" s="389" t="s">
        <v>112</v>
      </c>
      <c r="KN112" s="390">
        <f>KN62</f>
        <v>54882765.583909616</v>
      </c>
      <c r="KO112" s="390">
        <f>KL62</f>
        <v>5349</v>
      </c>
      <c r="KP112" s="460" t="s">
        <v>87</v>
      </c>
      <c r="KQ112" s="461"/>
      <c r="KR112" s="388">
        <f>KT26+KT29+KT46+KT47</f>
        <v>0</v>
      </c>
      <c r="KS112" s="389" t="s">
        <v>112</v>
      </c>
      <c r="KT112" s="390">
        <f>KT62</f>
        <v>54079989.308810495</v>
      </c>
      <c r="KU112" s="390">
        <f>KR62</f>
        <v>5470</v>
      </c>
      <c r="KV112" s="460" t="s">
        <v>87</v>
      </c>
      <c r="KW112" s="461"/>
      <c r="KX112" s="388">
        <f>KZ29+KZ46+KZ47</f>
        <v>911801.7609329446</v>
      </c>
      <c r="KY112" s="389" t="s">
        <v>112</v>
      </c>
      <c r="KZ112" s="390">
        <f>KZ62</f>
        <v>54897202.644279882</v>
      </c>
      <c r="LA112" s="390">
        <f>KX62</f>
        <v>5609</v>
      </c>
      <c r="LB112" s="460" t="s">
        <v>87</v>
      </c>
      <c r="LC112" s="461"/>
      <c r="LD112" s="388">
        <f>LF26+LF29+LF46+LF47</f>
        <v>5532583.2682215739</v>
      </c>
      <c r="LE112" s="389" t="s">
        <v>112</v>
      </c>
      <c r="LF112" s="390">
        <f>LF62</f>
        <v>55969212.708760932</v>
      </c>
      <c r="LG112" s="390">
        <f>LD62</f>
        <v>5724</v>
      </c>
      <c r="LH112" s="460" t="s">
        <v>87</v>
      </c>
      <c r="LI112" s="461"/>
      <c r="LJ112" s="388">
        <f>LL26+LL29+LL46+LL47</f>
        <v>11693377.70845481</v>
      </c>
      <c r="LK112" s="389" t="s">
        <v>112</v>
      </c>
      <c r="LL112" s="390">
        <f>LL62</f>
        <v>57331657.897045188</v>
      </c>
      <c r="LM112" s="390">
        <f>LJ62</f>
        <v>5810</v>
      </c>
      <c r="LN112" s="460" t="s">
        <v>87</v>
      </c>
      <c r="LO112" s="461"/>
      <c r="LP112" s="388">
        <f>LR26+LR29+LR46+LR47</f>
        <v>15971380.154518949</v>
      </c>
      <c r="LQ112" s="389" t="s">
        <v>112</v>
      </c>
      <c r="LR112" s="390">
        <f>LR62</f>
        <v>57813403.76215452</v>
      </c>
      <c r="LS112" s="390">
        <f>LP62</f>
        <v>5905</v>
      </c>
      <c r="LT112" s="460" t="s">
        <v>87</v>
      </c>
      <c r="LU112" s="461"/>
      <c r="LV112" s="388">
        <f>LX26+LX29+LX46+LX47</f>
        <v>31042920.204081632</v>
      </c>
      <c r="LW112" s="389" t="s">
        <v>112</v>
      </c>
      <c r="LX112" s="390">
        <f>LX62</f>
        <v>56001856.775938779</v>
      </c>
      <c r="LY112" s="390">
        <f>LV62</f>
        <v>5972</v>
      </c>
      <c r="LZ112" s="460" t="s">
        <v>87</v>
      </c>
      <c r="MA112" s="461"/>
      <c r="MB112" s="388">
        <f>MD26+MD29+MD46+MD47</f>
        <v>34254268.046647228</v>
      </c>
      <c r="MC112" s="389" t="s">
        <v>112</v>
      </c>
      <c r="MD112" s="390">
        <f>MD62</f>
        <v>55599216.149049573</v>
      </c>
      <c r="ME112" s="390">
        <f>MB62</f>
        <v>6057</v>
      </c>
      <c r="MF112" s="460" t="s">
        <v>87</v>
      </c>
      <c r="MG112" s="461"/>
      <c r="MH112" s="388">
        <f>MJ26+MJ29+MJ46+MJ47</f>
        <v>44963533.017492712</v>
      </c>
      <c r="MI112" s="389" t="s">
        <v>112</v>
      </c>
      <c r="MJ112" s="390">
        <f>MJ62</f>
        <v>55745149.768110789</v>
      </c>
      <c r="MK112" s="390">
        <f>MH62</f>
        <v>6075</v>
      </c>
      <c r="ML112" s="460" t="s">
        <v>87</v>
      </c>
      <c r="MM112" s="461"/>
      <c r="MN112" s="388">
        <f>MP26+MP29+MP46+MP47</f>
        <v>50766919.183673471</v>
      </c>
      <c r="MO112" s="389" t="s">
        <v>112</v>
      </c>
      <c r="MP112" s="390">
        <f>MP62</f>
        <v>55955774.292966478</v>
      </c>
      <c r="MQ112" s="390">
        <f>MN62</f>
        <v>6100</v>
      </c>
      <c r="MR112" s="460" t="s">
        <v>87</v>
      </c>
      <c r="MS112" s="461"/>
      <c r="MT112" s="388">
        <f>MV26+MV29+MV46+MV47</f>
        <v>57124885.043731779</v>
      </c>
      <c r="MU112" s="389" t="s">
        <v>112</v>
      </c>
      <c r="MV112" s="390">
        <f>MV62</f>
        <v>55266278.002061218</v>
      </c>
      <c r="MW112" s="390">
        <f>MT62</f>
        <v>6080</v>
      </c>
      <c r="MX112" s="460" t="s">
        <v>87</v>
      </c>
      <c r="MY112" s="461"/>
      <c r="MZ112" s="388">
        <f>NB26+NB29+NB46+NB47</f>
        <v>66452991.428571433</v>
      </c>
      <c r="NA112" s="389" t="s">
        <v>112</v>
      </c>
      <c r="NB112" s="390">
        <f>NB62</f>
        <v>52438829.016122445</v>
      </c>
      <c r="NC112" s="390">
        <f>MZ62</f>
        <v>6054</v>
      </c>
      <c r="ND112" s="460" t="s">
        <v>87</v>
      </c>
      <c r="NE112" s="461"/>
      <c r="NF112" s="388">
        <f>NH26+NH29+NH46+NH47</f>
        <v>73125609</v>
      </c>
      <c r="NG112" s="389" t="s">
        <v>112</v>
      </c>
      <c r="NH112" s="390">
        <f>NH62</f>
        <v>52390141.952580169</v>
      </c>
      <c r="NI112" s="390">
        <f>NF62</f>
        <v>6051</v>
      </c>
      <c r="NJ112" s="460" t="s">
        <v>87</v>
      </c>
      <c r="NK112" s="461"/>
      <c r="NL112" s="388">
        <f>NN26+NN29+NN46+NN47</f>
        <v>76627500.801749259</v>
      </c>
      <c r="NM112" s="389" t="s">
        <v>112</v>
      </c>
      <c r="NN112" s="390">
        <f>NN62</f>
        <v>51542292.399801753</v>
      </c>
      <c r="NO112" s="390">
        <f>NL62</f>
        <v>6053</v>
      </c>
      <c r="NP112" s="460" t="s">
        <v>87</v>
      </c>
      <c r="NQ112" s="461"/>
      <c r="NR112" s="388">
        <f>NT26+NT29+NT46+NT47</f>
        <v>83840250.860058308</v>
      </c>
      <c r="NS112" s="389" t="s">
        <v>112</v>
      </c>
      <c r="NT112" s="390">
        <f>NT62</f>
        <v>50170154.632489793</v>
      </c>
      <c r="NU112" s="390">
        <f>NR62</f>
        <v>6044</v>
      </c>
      <c r="NV112" s="460" t="s">
        <v>87</v>
      </c>
      <c r="NW112" s="461"/>
      <c r="NX112" s="388">
        <f>NZ26+NZ29+NZ46+NZ47</f>
        <v>85530539.874635562</v>
      </c>
      <c r="NY112" s="391" t="s">
        <v>112</v>
      </c>
      <c r="NZ112" s="390">
        <f>NZ62</f>
        <v>49621151.324244894</v>
      </c>
      <c r="OA112" s="390">
        <f>NX62</f>
        <v>6049</v>
      </c>
      <c r="OB112" s="460" t="s">
        <v>87</v>
      </c>
      <c r="OC112" s="461"/>
      <c r="OD112" s="388">
        <f>OF26+OF29+OF46+OF47</f>
        <v>85708771.483965009</v>
      </c>
      <c r="OE112" s="423" t="s">
        <v>112</v>
      </c>
      <c r="OF112" s="390">
        <f>OF62</f>
        <v>48786468.529985413</v>
      </c>
      <c r="OG112" s="390">
        <f>OD62</f>
        <v>6051</v>
      </c>
      <c r="OH112" s="460" t="s">
        <v>87</v>
      </c>
      <c r="OI112" s="461"/>
      <c r="OJ112" s="388">
        <f>OL26+OL29+OL46+OL47</f>
        <v>101819592.2973761</v>
      </c>
      <c r="OK112" s="425" t="s">
        <v>112</v>
      </c>
      <c r="OL112" s="390">
        <f>OL62</f>
        <v>49597685.430561222</v>
      </c>
      <c r="OM112" s="390">
        <f>OJ62</f>
        <v>6033</v>
      </c>
      <c r="ON112" s="460" t="s">
        <v>87</v>
      </c>
      <c r="OO112" s="461"/>
      <c r="OP112" s="388">
        <f>OR26+OR29+OR46+OR47</f>
        <v>107783395.14285713</v>
      </c>
      <c r="OQ112" s="426" t="s">
        <v>112</v>
      </c>
      <c r="OR112" s="390">
        <f>OR62</f>
        <v>47761038.139883377</v>
      </c>
      <c r="OS112" s="390">
        <f>OP62</f>
        <v>6041</v>
      </c>
      <c r="OT112" s="460" t="s">
        <v>87</v>
      </c>
      <c r="OU112" s="461"/>
      <c r="OV112" s="388">
        <f>OX26+OX29+OX46+OX47</f>
        <v>109195675.76676384</v>
      </c>
      <c r="OW112" s="427" t="s">
        <v>112</v>
      </c>
      <c r="OX112" s="390">
        <f>OX62</f>
        <v>47858712.623107873</v>
      </c>
      <c r="OY112" s="390">
        <f>OV62</f>
        <v>6044</v>
      </c>
      <c r="OZ112" s="460" t="s">
        <v>87</v>
      </c>
      <c r="PA112" s="461"/>
      <c r="PB112" s="388">
        <f>PD26+PD29+PD46+PD47</f>
        <v>114393039.99125364</v>
      </c>
      <c r="PC112" s="428" t="s">
        <v>112</v>
      </c>
      <c r="PD112" s="390">
        <f>PD62</f>
        <v>48432519.458005831</v>
      </c>
      <c r="PE112" s="390">
        <f>PB62</f>
        <v>6029</v>
      </c>
      <c r="PF112" s="460" t="s">
        <v>87</v>
      </c>
      <c r="PG112" s="461"/>
      <c r="PH112" s="388">
        <f>PJ26+PJ29+PJ46+PJ47</f>
        <v>116316248.00583091</v>
      </c>
      <c r="PI112" s="429" t="s">
        <v>112</v>
      </c>
      <c r="PJ112" s="390">
        <f>PJ62</f>
        <v>48155053.131960638</v>
      </c>
      <c r="PK112" s="390">
        <f>PH62</f>
        <v>6026</v>
      </c>
      <c r="PL112" s="460" t="s">
        <v>87</v>
      </c>
      <c r="PM112" s="461"/>
      <c r="PN112" s="388">
        <f>PP26+PP29+PP46+PP47</f>
        <v>122249528.24489796</v>
      </c>
      <c r="PO112" s="430" t="s">
        <v>112</v>
      </c>
      <c r="PP112" s="390">
        <f>PP62</f>
        <v>46917837.328059763</v>
      </c>
      <c r="PQ112" s="390">
        <f>PN62</f>
        <v>6025</v>
      </c>
      <c r="PR112" s="460" t="s">
        <v>87</v>
      </c>
      <c r="PS112" s="461"/>
      <c r="PT112" s="388">
        <f>PV26+PV29+PV46+PV47+PV48</f>
        <v>126058034.94460642</v>
      </c>
      <c r="PU112" s="431" t="s">
        <v>112</v>
      </c>
      <c r="PV112" s="390">
        <f>PV62</f>
        <v>45670808.277243443</v>
      </c>
      <c r="PW112" s="390">
        <f>PT62</f>
        <v>6024</v>
      </c>
      <c r="PX112" s="460" t="s">
        <v>87</v>
      </c>
      <c r="PY112" s="461"/>
      <c r="PZ112" s="388">
        <f>QB26+QB29+QB46+QB47+QB48</f>
        <v>129465690.76676384</v>
      </c>
      <c r="QA112" s="432" t="s">
        <v>112</v>
      </c>
      <c r="QB112" s="390">
        <f>QB62</f>
        <v>42768693.989231773</v>
      </c>
      <c r="QC112" s="390">
        <f>PZ62</f>
        <v>6012</v>
      </c>
      <c r="QD112" s="460" t="s">
        <v>87</v>
      </c>
      <c r="QE112" s="461"/>
      <c r="QF112" s="388">
        <f>QH26+QH29+QH46+QH47+QH48</f>
        <v>128202541.15160351</v>
      </c>
      <c r="QG112" s="433" t="s">
        <v>112</v>
      </c>
      <c r="QH112" s="390">
        <f>QH62</f>
        <v>41714803.64183528</v>
      </c>
      <c r="QI112" s="390">
        <f>QF62</f>
        <v>5986</v>
      </c>
      <c r="QJ112" s="460" t="s">
        <v>87</v>
      </c>
      <c r="QK112" s="461"/>
      <c r="QL112" s="388">
        <f>QN26+QN29+QN46+QN47+QN48</f>
        <v>132619042.33527696</v>
      </c>
      <c r="QM112" s="434" t="s">
        <v>112</v>
      </c>
      <c r="QN112" s="390">
        <f>QN62</f>
        <v>41731371.277142853</v>
      </c>
      <c r="QO112" s="390">
        <f>QL62</f>
        <v>5974</v>
      </c>
      <c r="QP112" s="460" t="s">
        <v>87</v>
      </c>
      <c r="QQ112" s="461"/>
      <c r="QR112" s="388">
        <f>QT26+QT29+QT46+QT47+QT48+QT51</f>
        <v>129278722.61224489</v>
      </c>
      <c r="QS112" s="435" t="s">
        <v>112</v>
      </c>
      <c r="QT112" s="390">
        <f>QT62</f>
        <v>41026226.934830897</v>
      </c>
      <c r="QU112" s="390">
        <f>QR62</f>
        <v>5946</v>
      </c>
      <c r="QV112" s="460" t="s">
        <v>87</v>
      </c>
      <c r="QW112" s="461"/>
      <c r="QX112" s="388">
        <f>QZ26+QZ29+QZ46+QZ47+QZ48+QZ51</f>
        <v>130977780.55976677</v>
      </c>
      <c r="QY112" s="436" t="s">
        <v>112</v>
      </c>
      <c r="QZ112" s="390">
        <f>QZ62</f>
        <v>39453141.134247817</v>
      </c>
      <c r="RA112" s="390">
        <f>QX62</f>
        <v>5921</v>
      </c>
      <c r="RB112" s="460" t="s">
        <v>87</v>
      </c>
      <c r="RC112" s="461"/>
      <c r="RD112" s="388">
        <f>RF26+RF29+RF46+RF47+RF48+RF51</f>
        <v>130938730.46938774</v>
      </c>
      <c r="RE112" s="437" t="s">
        <v>112</v>
      </c>
      <c r="RF112" s="390">
        <f>RF62</f>
        <v>40746441.712373175</v>
      </c>
      <c r="RG112" s="390">
        <f>RD62</f>
        <v>5910</v>
      </c>
      <c r="RH112" s="460" t="s">
        <v>87</v>
      </c>
      <c r="RI112" s="461"/>
      <c r="RJ112" s="388">
        <f>RL26+RL29+RL46+RL47+RL48+RL51</f>
        <v>127103808.3819242</v>
      </c>
      <c r="RK112" s="438" t="s">
        <v>112</v>
      </c>
      <c r="RL112" s="390">
        <f>RL62</f>
        <v>35761302.972935855</v>
      </c>
      <c r="RM112" s="390">
        <f>RJ62</f>
        <v>5903</v>
      </c>
      <c r="RN112" s="460" t="s">
        <v>87</v>
      </c>
      <c r="RO112" s="461"/>
      <c r="RP112" s="388">
        <f>RR26+RR29+RR46+RR47+RR48+RR51</f>
        <v>125254322.91545188</v>
      </c>
      <c r="RQ112" s="439" t="s">
        <v>112</v>
      </c>
      <c r="RR112" s="390">
        <f>RR62</f>
        <v>35505932.983403787</v>
      </c>
      <c r="RS112" s="390">
        <f>RP62</f>
        <v>5897</v>
      </c>
      <c r="RT112" s="460" t="s">
        <v>87</v>
      </c>
      <c r="RU112" s="461"/>
      <c r="RV112" s="388">
        <f>RX26+RX29+RX46+RX47+RX48+RX51</f>
        <v>125463865.40233237</v>
      </c>
      <c r="RW112" s="439" t="s">
        <v>112</v>
      </c>
      <c r="RX112" s="390">
        <f>RX62</f>
        <v>35303895.596234687</v>
      </c>
      <c r="RY112" s="390">
        <f>RV62</f>
        <v>5895</v>
      </c>
      <c r="RZ112" s="460" t="s">
        <v>87</v>
      </c>
      <c r="SA112" s="461"/>
      <c r="SB112" s="388">
        <f>SD26+SD29+SD46+SD47+SD48+SD51</f>
        <v>124548546.30029154</v>
      </c>
      <c r="SC112" s="440" t="s">
        <v>112</v>
      </c>
      <c r="SD112" s="390">
        <f>SD62</f>
        <v>34502326.8338309</v>
      </c>
      <c r="SE112" s="390">
        <f>SB62</f>
        <v>5868</v>
      </c>
      <c r="SF112" s="460" t="s">
        <v>87</v>
      </c>
      <c r="SG112" s="461"/>
      <c r="SH112" s="388">
        <f>SJ26+SJ29+SJ46+SJ47+SJ48+SJ51</f>
        <v>118455025.60641399</v>
      </c>
      <c r="SI112" s="440" t="s">
        <v>112</v>
      </c>
      <c r="SJ112" s="390">
        <f>SJ62</f>
        <v>33836639.997010201</v>
      </c>
      <c r="SK112" s="390">
        <f>SH62</f>
        <v>5841</v>
      </c>
      <c r="SL112" s="460" t="s">
        <v>87</v>
      </c>
      <c r="SM112" s="461"/>
      <c r="SN112" s="388">
        <f>SP26+SP29+SP46+SP47+SP48+SP51</f>
        <v>119169357.51895042</v>
      </c>
      <c r="SO112" s="441" t="s">
        <v>112</v>
      </c>
      <c r="SP112" s="390">
        <f>SP62</f>
        <v>32759645.089381918</v>
      </c>
      <c r="SQ112" s="390">
        <f>SN62</f>
        <v>5819</v>
      </c>
      <c r="SR112" s="460" t="s">
        <v>87</v>
      </c>
      <c r="SS112" s="461"/>
      <c r="ST112" s="388">
        <f>SV26+SV29+SV46+SV47+SV48+SV51</f>
        <v>119448307.12244898</v>
      </c>
      <c r="SU112" s="442" t="s">
        <v>112</v>
      </c>
      <c r="SV112" s="390">
        <f>SV62</f>
        <v>32655724.953807577</v>
      </c>
      <c r="SW112" s="390">
        <f>ST62</f>
        <v>5781</v>
      </c>
      <c r="SX112" s="460" t="s">
        <v>87</v>
      </c>
      <c r="SY112" s="461"/>
      <c r="SZ112" s="388">
        <f>TB26+TB29+TB46+TB47+TB48+TB51</f>
        <v>118189506.32944605</v>
      </c>
      <c r="TA112" s="442" t="s">
        <v>112</v>
      </c>
      <c r="TB112" s="390">
        <f>TB62</f>
        <v>31682553.188723031</v>
      </c>
      <c r="TC112" s="390">
        <f>SZ62</f>
        <v>5761</v>
      </c>
      <c r="TD112" s="460" t="s">
        <v>87</v>
      </c>
      <c r="TE112" s="461"/>
      <c r="TF112" s="388">
        <f>TH26+TH29+TH46+TH47+TH48+TH51</f>
        <v>116875585.63271138</v>
      </c>
      <c r="TG112" s="443" t="s">
        <v>112</v>
      </c>
      <c r="TH112" s="390">
        <f>TH62</f>
        <v>31414879.246736996</v>
      </c>
      <c r="TI112" s="390">
        <f>TF62</f>
        <v>5740</v>
      </c>
      <c r="TJ112" s="460" t="s">
        <v>87</v>
      </c>
      <c r="TK112" s="461"/>
      <c r="TL112" s="388">
        <f>TN15+TN26+TN29+TN46+TN47+TN48+TN50+TN51+TN52</f>
        <v>133583523.75970845</v>
      </c>
      <c r="TM112" s="446" t="s">
        <v>112</v>
      </c>
      <c r="TN112" s="390">
        <f>TN62</f>
        <v>30914783.844087455</v>
      </c>
      <c r="TO112" s="390">
        <f>TL62</f>
        <v>5700</v>
      </c>
      <c r="TP112" s="460" t="s">
        <v>87</v>
      </c>
      <c r="TQ112" s="461"/>
      <c r="TR112" s="388">
        <f>TT15+TT26+TT29+TT46+TT47+TT48+TT50+TT51+TT52</f>
        <v>141721459.89189503</v>
      </c>
      <c r="TS112" s="448" t="s">
        <v>112</v>
      </c>
      <c r="TT112" s="390">
        <f>TT62</f>
        <v>30438616.521874983</v>
      </c>
      <c r="TU112" s="390">
        <f>TR62</f>
        <v>5654</v>
      </c>
      <c r="TV112" s="460" t="s">
        <v>87</v>
      </c>
      <c r="TW112" s="461"/>
      <c r="TX112" s="388">
        <f>TZ15+TZ26+TZ29+TZ46+TZ47+TZ48+TZ50+TZ51+TZ52</f>
        <v>145576901.75218657</v>
      </c>
      <c r="TY112" s="449" t="s">
        <v>112</v>
      </c>
      <c r="TZ112" s="390">
        <f>TZ62</f>
        <v>29621880.677366022</v>
      </c>
      <c r="UA112" s="390">
        <f>TX62</f>
        <v>5597</v>
      </c>
      <c r="UB112" s="460" t="s">
        <v>87</v>
      </c>
      <c r="UC112" s="461"/>
      <c r="UD112" s="388">
        <f>UF15+UF26+UF29+UF46+UF47+UF48+UF50+UF51+UF52</f>
        <v>148238663.59612244</v>
      </c>
      <c r="UE112" s="450" t="s">
        <v>112</v>
      </c>
      <c r="UF112" s="390">
        <f>UF62</f>
        <v>29503168.181522842</v>
      </c>
      <c r="UG112" s="390">
        <f>UD62</f>
        <v>5547</v>
      </c>
    </row>
    <row r="113" spans="2:553" ht="24.95" customHeight="1" x14ac:dyDescent="0.25">
      <c r="B113" s="396"/>
      <c r="D113" s="503" t="s">
        <v>61</v>
      </c>
      <c r="E113" s="503"/>
      <c r="F113" s="399">
        <f>H105+H73+H62+H53+H30</f>
        <v>745958050.01780486</v>
      </c>
      <c r="G113" s="389" t="s">
        <v>61</v>
      </c>
      <c r="H113" s="390">
        <f>SUM(H110:H112)</f>
        <v>745958050.01780486</v>
      </c>
      <c r="I113" s="400" t="s">
        <v>61</v>
      </c>
      <c r="J113" s="400"/>
      <c r="K113" s="399">
        <f>M105+M73+M62+M53+M30</f>
        <v>1028505424.3966141</v>
      </c>
      <c r="L113" s="389" t="s">
        <v>61</v>
      </c>
      <c r="M113" s="390">
        <f>SUM(M110:M112)</f>
        <v>1028505424.3966141</v>
      </c>
      <c r="N113" s="468" t="s">
        <v>85</v>
      </c>
      <c r="O113" s="468"/>
      <c r="P113" s="388">
        <f>Q105+Q73</f>
        <v>153437346.12769014</v>
      </c>
      <c r="Q113" s="389" t="s">
        <v>61</v>
      </c>
      <c r="R113" s="401">
        <f>R112+R111+R110</f>
        <v>1058237816.0093056</v>
      </c>
      <c r="S113" s="460" t="s">
        <v>85</v>
      </c>
      <c r="T113" s="461"/>
      <c r="U113" s="388">
        <f>V105+V73</f>
        <v>158753188.28694403</v>
      </c>
      <c r="V113" s="389" t="s">
        <v>61</v>
      </c>
      <c r="W113" s="401">
        <f>W112+W111+W110</f>
        <v>1036829152.6009555</v>
      </c>
      <c r="X113" s="460" t="s">
        <v>85</v>
      </c>
      <c r="Y113" s="461"/>
      <c r="Z113" s="388">
        <f>AA105+AA73</f>
        <v>160389789.17073172</v>
      </c>
      <c r="AA113" s="389" t="s">
        <v>61</v>
      </c>
      <c r="AB113" s="401">
        <f>AB112+AB111+AB110</f>
        <v>1024586503.9832354</v>
      </c>
      <c r="AC113" s="460" t="s">
        <v>85</v>
      </c>
      <c r="AD113" s="461"/>
      <c r="AE113" s="388">
        <f>AF73+AF105</f>
        <v>162370725.55331412</v>
      </c>
      <c r="AF113" s="389" t="s">
        <v>61</v>
      </c>
      <c r="AG113" s="401">
        <f>AG112+AG111+AG110</f>
        <v>972997067.8769697</v>
      </c>
      <c r="AH113" s="460" t="s">
        <v>85</v>
      </c>
      <c r="AI113" s="461"/>
      <c r="AJ113" s="392">
        <f>AK105+AK73</f>
        <v>162252082.04316548</v>
      </c>
      <c r="AK113" s="389" t="s">
        <v>61</v>
      </c>
      <c r="AL113" s="401">
        <f>AL112+AL111+AL110</f>
        <v>974453381.80515254</v>
      </c>
      <c r="AM113" s="460" t="s">
        <v>85</v>
      </c>
      <c r="AN113" s="461"/>
      <c r="AO113" s="388">
        <f>AQ105+AQ73</f>
        <v>162925215.93083572</v>
      </c>
      <c r="AP113" s="389" t="s">
        <v>61</v>
      </c>
      <c r="AQ113" s="390">
        <f>SUM(AQ110:AQ112)</f>
        <v>934819007.59518731</v>
      </c>
      <c r="AR113" s="390">
        <f>SUM(AR110:AR112)</f>
        <v>52630</v>
      </c>
      <c r="AS113" s="502" t="s">
        <v>85</v>
      </c>
      <c r="AT113" s="461"/>
      <c r="AU113" s="392">
        <f>AW73+AW105</f>
        <v>163481147.65417865</v>
      </c>
      <c r="AV113" s="389" t="s">
        <v>61</v>
      </c>
      <c r="AW113" s="390">
        <f>SUM(AW110:AW112)</f>
        <v>917122996.88992798</v>
      </c>
      <c r="AX113" s="460" t="s">
        <v>85</v>
      </c>
      <c r="AY113" s="461"/>
      <c r="AZ113" s="393">
        <f>BB73+BB105</f>
        <v>189929437.4682081</v>
      </c>
      <c r="BA113" s="389" t="s">
        <v>61</v>
      </c>
      <c r="BB113" s="390">
        <f>SUM(BB110:BB112)</f>
        <v>936327523.06037283</v>
      </c>
      <c r="BC113" s="460" t="s">
        <v>85</v>
      </c>
      <c r="BD113" s="461"/>
      <c r="BE113" s="393">
        <f>BG73+BG105</f>
        <v>190789565.38826087</v>
      </c>
      <c r="BF113" s="389" t="s">
        <v>61</v>
      </c>
      <c r="BG113" s="390">
        <f>SUM(BG110:BG112)</f>
        <v>932253938.84259152</v>
      </c>
      <c r="BH113" s="460" t="s">
        <v>85</v>
      </c>
      <c r="BI113" s="461"/>
      <c r="BJ113" s="394">
        <f>BL73+BL105</f>
        <v>132388080.11050797</v>
      </c>
      <c r="BK113" s="389" t="s">
        <v>61</v>
      </c>
      <c r="BL113" s="390">
        <f>SUM(BL110:BL112)</f>
        <v>857916315.52497053</v>
      </c>
      <c r="BM113" s="460" t="s">
        <v>85</v>
      </c>
      <c r="BN113" s="461"/>
      <c r="BO113" s="394">
        <f>BQ73+BQ105</f>
        <v>191972426.65457183</v>
      </c>
      <c r="BP113" s="389" t="s">
        <v>61</v>
      </c>
      <c r="BQ113" s="394">
        <f>SUM(BQ110:BQ112)</f>
        <v>913211475.1273948</v>
      </c>
      <c r="BR113" s="460" t="s">
        <v>85</v>
      </c>
      <c r="BS113" s="461"/>
      <c r="BT113" s="394">
        <f>BV73+BV105</f>
        <v>207580333.86046511</v>
      </c>
      <c r="BU113" s="389" t="s">
        <v>61</v>
      </c>
      <c r="BV113" s="394">
        <f>SUM(BV110:BV112)</f>
        <v>924116154.77870643</v>
      </c>
      <c r="BW113" s="460" t="s">
        <v>85</v>
      </c>
      <c r="BX113" s="461"/>
      <c r="BY113" s="394">
        <f>CA73+CA105</f>
        <v>208402305.21397379</v>
      </c>
      <c r="BZ113" s="389" t="s">
        <v>61</v>
      </c>
      <c r="CA113" s="394">
        <f>SUM(CA110:CA112)</f>
        <v>920364600.12210631</v>
      </c>
      <c r="CB113" s="460" t="s">
        <v>85</v>
      </c>
      <c r="CC113" s="461"/>
      <c r="CD113" s="394">
        <f>CF73+CF105</f>
        <v>208966167.68413392</v>
      </c>
      <c r="CE113" s="389" t="s">
        <v>61</v>
      </c>
      <c r="CF113" s="394">
        <f>SUM(CF110:CF112)</f>
        <v>930971586.87176132</v>
      </c>
      <c r="CG113" s="460" t="s">
        <v>85</v>
      </c>
      <c r="CH113" s="461"/>
      <c r="CI113" s="394">
        <f>CK73+CK105</f>
        <v>272294823.48617172</v>
      </c>
      <c r="CJ113" s="389" t="s">
        <v>61</v>
      </c>
      <c r="CK113" s="394">
        <f>SUM(CK110:CK112)</f>
        <v>992104897.65828228</v>
      </c>
      <c r="CL113" s="460" t="s">
        <v>85</v>
      </c>
      <c r="CM113" s="461"/>
      <c r="CN113" s="394">
        <f>CP73+CP105</f>
        <v>295371771.62299854</v>
      </c>
      <c r="CO113" s="389" t="s">
        <v>61</v>
      </c>
      <c r="CP113" s="394">
        <f>SUM(CP110:CP112)</f>
        <v>1020922002.358754</v>
      </c>
      <c r="CQ113" s="460" t="s">
        <v>85</v>
      </c>
      <c r="CR113" s="461"/>
      <c r="CS113" s="394">
        <f>CU73+CU105</f>
        <v>345456206.71428567</v>
      </c>
      <c r="CT113" s="389" t="s">
        <v>61</v>
      </c>
      <c r="CU113" s="394">
        <f>SUM(CU110:CU112)</f>
        <v>1114470345.1873147</v>
      </c>
      <c r="CV113" s="460" t="s">
        <v>85</v>
      </c>
      <c r="CW113" s="461"/>
      <c r="CX113" s="388">
        <f>CZ105+CZ73</f>
        <v>317004199.98781335</v>
      </c>
      <c r="CY113" s="389" t="s">
        <v>61</v>
      </c>
      <c r="CZ113" s="390">
        <f>SUM(CZ110:CZ112)</f>
        <v>1097735366.1201651</v>
      </c>
      <c r="DA113" s="390">
        <f>SUM(DA110:DA112)</f>
        <v>53455</v>
      </c>
      <c r="DB113" s="460" t="s">
        <v>85</v>
      </c>
      <c r="DC113" s="461"/>
      <c r="DD113" s="394">
        <f>DF73+DF105</f>
        <v>317496361.65014577</v>
      </c>
      <c r="DE113" s="389" t="s">
        <v>61</v>
      </c>
      <c r="DF113" s="394">
        <f>SUM(DF110:DF112)</f>
        <v>1078314650.6084547</v>
      </c>
      <c r="DG113" s="460" t="s">
        <v>85</v>
      </c>
      <c r="DH113" s="461"/>
      <c r="DI113" s="394">
        <f>DK73+DK105</f>
        <v>317489002.00291544</v>
      </c>
      <c r="DJ113" s="389" t="s">
        <v>61</v>
      </c>
      <c r="DK113" s="394">
        <f>SUM(DK110:DK112)</f>
        <v>1086114877.2116852</v>
      </c>
      <c r="DL113" s="460" t="s">
        <v>85</v>
      </c>
      <c r="DM113" s="461"/>
      <c r="DN113" s="394">
        <f>DP73+DP105</f>
        <v>320623899.819242</v>
      </c>
      <c r="DO113" s="389" t="s">
        <v>61</v>
      </c>
      <c r="DP113" s="394">
        <f>SUM(DP110:DP112)</f>
        <v>1092193376.1275337</v>
      </c>
      <c r="DQ113" s="460" t="s">
        <v>85</v>
      </c>
      <c r="DR113" s="461"/>
      <c r="DS113" s="394">
        <f>DU73+DU105</f>
        <v>330026838.81049562</v>
      </c>
      <c r="DT113" s="389" t="s">
        <v>61</v>
      </c>
      <c r="DU113" s="394">
        <f>SUM(DU110:DU112)</f>
        <v>1098928632.5980117</v>
      </c>
      <c r="DV113" s="460" t="s">
        <v>85</v>
      </c>
      <c r="DW113" s="461"/>
      <c r="DX113" s="394">
        <f>DZ73+DZ105</f>
        <v>336113536.51311958</v>
      </c>
      <c r="DY113" s="389" t="s">
        <v>61</v>
      </c>
      <c r="DZ113" s="394">
        <f>SUM(DZ110:DZ112)</f>
        <v>1117436500.159662</v>
      </c>
      <c r="EA113" s="460" t="s">
        <v>85</v>
      </c>
      <c r="EB113" s="461"/>
      <c r="EC113" s="394">
        <f>EE73+EE105</f>
        <v>336915840.89504367</v>
      </c>
      <c r="ED113" s="389" t="s">
        <v>61</v>
      </c>
      <c r="EE113" s="394">
        <f>SUM(EE110:EE112)</f>
        <v>1122730652.2378659</v>
      </c>
      <c r="EF113" s="460" t="s">
        <v>85</v>
      </c>
      <c r="EG113" s="461"/>
      <c r="EH113" s="394">
        <f>EJ73+EJ105</f>
        <v>337766853.24198246</v>
      </c>
      <c r="EI113" s="389" t="s">
        <v>61</v>
      </c>
      <c r="EJ113" s="394">
        <f>SUM(EJ110:EJ112)</f>
        <v>1114872360.3004313</v>
      </c>
      <c r="EK113" s="460" t="s">
        <v>85</v>
      </c>
      <c r="EL113" s="461"/>
      <c r="EM113" s="394">
        <f>EO73+EO105</f>
        <v>342028716.67055392</v>
      </c>
      <c r="EN113" s="389" t="s">
        <v>61</v>
      </c>
      <c r="EO113" s="394">
        <f>SUM(EO110:EO112)</f>
        <v>1102502630.2261224</v>
      </c>
      <c r="EP113" s="460" t="s">
        <v>85</v>
      </c>
      <c r="EQ113" s="461"/>
      <c r="ER113" s="394">
        <f>ET73+ET105</f>
        <v>357950710.85422736</v>
      </c>
      <c r="ES113" s="389" t="s">
        <v>61</v>
      </c>
      <c r="ET113" s="394">
        <f>SUM(ET110:ET112)</f>
        <v>1120063379.7417958</v>
      </c>
      <c r="EU113" s="394">
        <f>SUM(EU110:EU112)</f>
        <v>54930</v>
      </c>
      <c r="EV113" s="460" t="s">
        <v>85</v>
      </c>
      <c r="EW113" s="461"/>
      <c r="EX113" s="394">
        <f>EZ73+EZ105</f>
        <v>422231396.25072885</v>
      </c>
      <c r="EY113" s="389" t="s">
        <v>61</v>
      </c>
      <c r="EZ113" s="394">
        <f>SUM(EZ110:EZ112)</f>
        <v>1152277582.6159358</v>
      </c>
      <c r="FA113" s="394">
        <f>SUM(FA110:FA112)</f>
        <v>55207</v>
      </c>
      <c r="FB113" s="460" t="s">
        <v>85</v>
      </c>
      <c r="FC113" s="461"/>
      <c r="FD113" s="394">
        <f>FF73+FF105</f>
        <v>448582161.20991254</v>
      </c>
      <c r="FE113" s="389" t="s">
        <v>61</v>
      </c>
      <c r="FF113" s="394">
        <f>SUM(FF110:FF112)</f>
        <v>1173928450.9930542</v>
      </c>
      <c r="FG113" s="394">
        <f>SUM(FG110:FG112)</f>
        <v>55282</v>
      </c>
      <c r="FH113" s="460" t="s">
        <v>85</v>
      </c>
      <c r="FI113" s="461"/>
      <c r="FJ113" s="388">
        <f>FL105+FL73</f>
        <v>501414234.09329438</v>
      </c>
      <c r="FK113" s="389" t="s">
        <v>61</v>
      </c>
      <c r="FL113" s="390">
        <f>SUM(FL110:FL112)</f>
        <v>1207862361.244128</v>
      </c>
      <c r="FM113" s="390">
        <f>SUM(FM110:FM112)</f>
        <v>55660</v>
      </c>
      <c r="FN113" s="460" t="s">
        <v>85</v>
      </c>
      <c r="FO113" s="461"/>
      <c r="FP113" s="388">
        <f>FR105+FR73</f>
        <v>553715217.73177838</v>
      </c>
      <c r="FQ113" s="389" t="s">
        <v>61</v>
      </c>
      <c r="FR113" s="390">
        <f>SUM(FR110:FR112)</f>
        <v>1288406125.7591107</v>
      </c>
      <c r="FS113" s="390">
        <f>SUM(FS110:FS112)</f>
        <v>56028</v>
      </c>
      <c r="FT113" s="460" t="s">
        <v>85</v>
      </c>
      <c r="FU113" s="461"/>
      <c r="FV113" s="388">
        <f>FX105+FX73</f>
        <v>555024171.35276961</v>
      </c>
      <c r="FW113" s="389" t="s">
        <v>61</v>
      </c>
      <c r="FX113" s="390">
        <f>SUM(FX110:FX112)</f>
        <v>1298151299.1207581</v>
      </c>
      <c r="FY113" s="390">
        <f>SUM(FY110:FY112)</f>
        <v>56348</v>
      </c>
      <c r="FZ113" s="460" t="s">
        <v>85</v>
      </c>
      <c r="GA113" s="461"/>
      <c r="GB113" s="388">
        <f>GD105+GD73</f>
        <v>556357102.62682223</v>
      </c>
      <c r="GC113" s="389" t="s">
        <v>61</v>
      </c>
      <c r="GD113" s="390">
        <f>SUM(GD110:GD112)</f>
        <v>1331907768.6092594</v>
      </c>
      <c r="GE113" s="390">
        <f>SUM(GE110:GE112)</f>
        <v>56608</v>
      </c>
      <c r="GF113" s="460" t="s">
        <v>85</v>
      </c>
      <c r="GG113" s="461"/>
      <c r="GH113" s="394">
        <f>GJ73+GJ105</f>
        <v>559327017.01749277</v>
      </c>
      <c r="GI113" s="389" t="s">
        <v>61</v>
      </c>
      <c r="GJ113" s="394">
        <f>SUM(GJ110:GJ112)</f>
        <v>1334702879.2288513</v>
      </c>
      <c r="GK113" s="394">
        <f>SUM(GK110:GK112)</f>
        <v>56599</v>
      </c>
      <c r="GL113" s="460" t="s">
        <v>85</v>
      </c>
      <c r="GM113" s="461"/>
      <c r="GN113" s="394">
        <f>GP73+GP105</f>
        <v>560227795.56559753</v>
      </c>
      <c r="GO113" s="389" t="s">
        <v>61</v>
      </c>
      <c r="GP113" s="394">
        <f>SUM(GP110:GP112)</f>
        <v>1353239833.2137406</v>
      </c>
      <c r="GQ113" s="394">
        <f>SUM(GQ110:GQ112)</f>
        <v>56750</v>
      </c>
      <c r="GR113" s="460" t="s">
        <v>85</v>
      </c>
      <c r="GS113" s="461"/>
      <c r="GT113" s="394">
        <f>GV73+GV105</f>
        <v>561410267.11661804</v>
      </c>
      <c r="GU113" s="389" t="s">
        <v>61</v>
      </c>
      <c r="GV113" s="394">
        <f>SUM(GV110:GV112)</f>
        <v>1340563524.035172</v>
      </c>
      <c r="GW113" s="394">
        <f>SUM(GW110:GW112)</f>
        <v>56718</v>
      </c>
      <c r="GX113" s="460" t="s">
        <v>85</v>
      </c>
      <c r="GY113" s="461"/>
      <c r="GZ113" s="394">
        <f>HB73+HB105</f>
        <v>563565935.47521853</v>
      </c>
      <c r="HA113" s="389" t="s">
        <v>61</v>
      </c>
      <c r="HB113" s="395">
        <f>SUM(HB110:HB112)</f>
        <v>1340991009.1613176</v>
      </c>
      <c r="HC113" s="394">
        <f>SUM(HC110:HC112)</f>
        <v>56937</v>
      </c>
      <c r="HD113" s="460" t="s">
        <v>85</v>
      </c>
      <c r="HE113" s="461"/>
      <c r="HF113" s="394">
        <f>HH73+HH105</f>
        <v>585668699.57154512</v>
      </c>
      <c r="HG113" s="389" t="s">
        <v>61</v>
      </c>
      <c r="HH113" s="395">
        <f>SUM(HH110:HH112)</f>
        <v>1361718003.0408137</v>
      </c>
      <c r="HI113" s="394">
        <f>SUM(HI110:HI112)</f>
        <v>57207</v>
      </c>
      <c r="HJ113" s="460" t="s">
        <v>85</v>
      </c>
      <c r="HK113" s="461"/>
      <c r="HL113" s="394">
        <f>HN73+HN105</f>
        <v>586912467.43731785</v>
      </c>
      <c r="HM113" s="389" t="s">
        <v>61</v>
      </c>
      <c r="HN113" s="395">
        <f>SUM(HN110:HN112)</f>
        <v>1362446350.560216</v>
      </c>
      <c r="HO113" s="394">
        <f>SUM(HO110:HO112)</f>
        <v>57334</v>
      </c>
      <c r="HP113" s="460" t="s">
        <v>85</v>
      </c>
      <c r="HQ113" s="461"/>
      <c r="HR113" s="394">
        <f>HT73+HT105</f>
        <v>588343847.69096208</v>
      </c>
      <c r="HS113" s="389" t="s">
        <v>61</v>
      </c>
      <c r="HT113" s="395">
        <f>SUM(HT110:HT112)</f>
        <v>1372064746.6233063</v>
      </c>
      <c r="HU113" s="394">
        <f>SUM(HU110:HU112)</f>
        <v>57380</v>
      </c>
      <c r="HV113" s="460" t="s">
        <v>85</v>
      </c>
      <c r="HW113" s="461"/>
      <c r="HX113" s="394">
        <f>HZ73+HZ105</f>
        <v>598288424.46064138</v>
      </c>
      <c r="HY113" s="389" t="s">
        <v>61</v>
      </c>
      <c r="HZ113" s="395">
        <f>SUM(HZ110:HZ112)</f>
        <v>1399098031.0111516</v>
      </c>
      <c r="IA113" s="394">
        <f>SUM(IA110:IA112)</f>
        <v>57882</v>
      </c>
      <c r="IB113" s="460" t="s">
        <v>85</v>
      </c>
      <c r="IC113" s="461"/>
      <c r="ID113" s="394">
        <f>IF73+IF105</f>
        <v>600267312.99125361</v>
      </c>
      <c r="IE113" s="389" t="s">
        <v>61</v>
      </c>
      <c r="IF113" s="395">
        <f>SUM(IF110:IF112)</f>
        <v>1381283108.2889416</v>
      </c>
      <c r="IG113" s="394">
        <f>SUM(IG110:IG112)</f>
        <v>58083</v>
      </c>
      <c r="IH113" s="460" t="s">
        <v>85</v>
      </c>
      <c r="II113" s="461"/>
      <c r="IJ113" s="394">
        <f>IL73+IL105</f>
        <v>688870965.63848388</v>
      </c>
      <c r="IK113" s="389" t="s">
        <v>61</v>
      </c>
      <c r="IL113" s="395">
        <f>SUM(IL110:IL112)</f>
        <v>1480239655.2230904</v>
      </c>
      <c r="IM113" s="394">
        <f>SUM(IM110:IM112)</f>
        <v>58444</v>
      </c>
      <c r="IN113" s="460" t="s">
        <v>85</v>
      </c>
      <c r="IO113" s="461"/>
      <c r="IP113" s="394">
        <f>IR73+IR105</f>
        <v>690839603.82798827</v>
      </c>
      <c r="IQ113" s="389" t="s">
        <v>61</v>
      </c>
      <c r="IR113" s="395">
        <f>SUM(IR110:IR112)</f>
        <v>1480744629.1164839</v>
      </c>
      <c r="IS113" s="394">
        <f>SUM(IS110:IS112)</f>
        <v>58684</v>
      </c>
      <c r="IT113" s="460" t="s">
        <v>85</v>
      </c>
      <c r="IU113" s="461"/>
      <c r="IV113" s="394">
        <f>IX73+IX105</f>
        <v>692192744.51603496</v>
      </c>
      <c r="IW113" s="389" t="s">
        <v>61</v>
      </c>
      <c r="IX113" s="395">
        <f>SUM(IX110:IX112)</f>
        <v>1491828213.55</v>
      </c>
      <c r="IY113" s="394">
        <f>SUM(IY110:IY112)</f>
        <v>58869</v>
      </c>
      <c r="IZ113" s="460" t="s">
        <v>85</v>
      </c>
      <c r="JA113" s="461"/>
      <c r="JB113" s="394">
        <f>JD73+JD105</f>
        <v>693588923.5102042</v>
      </c>
      <c r="JC113" s="389" t="s">
        <v>61</v>
      </c>
      <c r="JD113" s="395">
        <f>SUM(JD110:JD112)</f>
        <v>1495899499.4137466</v>
      </c>
      <c r="JE113" s="394">
        <f>SUM(JE110:JE112)</f>
        <v>59286</v>
      </c>
      <c r="JF113" s="460" t="s">
        <v>85</v>
      </c>
      <c r="JG113" s="461"/>
      <c r="JH113" s="394">
        <f>JJ73+JJ105</f>
        <v>736643490.48396504</v>
      </c>
      <c r="JI113" s="389" t="s">
        <v>61</v>
      </c>
      <c r="JJ113" s="395">
        <f>SUM(JJ110:JJ112)</f>
        <v>1544695258.2380393</v>
      </c>
      <c r="JK113" s="394">
        <f>SUM(JK110:JK112)</f>
        <v>58910</v>
      </c>
      <c r="JL113" s="460" t="s">
        <v>85</v>
      </c>
      <c r="JM113" s="461"/>
      <c r="JN113" s="394">
        <f>JP66+JP67+JP68+JP69+JP70+JP72+JP76+JP77+JP78+JP79+JP80+JP81+JP82+JP83+JP84+JP85+JP86+JP87+JP88+JP89+JP90+JP91+JP92+JP93</f>
        <v>667624531.78717208</v>
      </c>
      <c r="JO113" s="389" t="s">
        <v>61</v>
      </c>
      <c r="JP113" s="395">
        <f>SUM(JP110:JP112)</f>
        <v>1546283035.9137099</v>
      </c>
      <c r="JQ113" s="394">
        <f>SUM(JQ110:JQ112)</f>
        <v>60044</v>
      </c>
      <c r="JR113" s="460" t="s">
        <v>85</v>
      </c>
      <c r="JS113" s="461"/>
      <c r="JT113" s="394">
        <f>JV66+JV67+JV68+JV69+JV70+JV72+JV76+JV77+JV78+JV79+JV80+JV81+JV82+JV83+JV84+JV85+JV86+JV87+JV88+JV89+JV90+JV91+JV92+JV93</f>
        <v>669568846.66472304</v>
      </c>
      <c r="JU113" s="389" t="s">
        <v>61</v>
      </c>
      <c r="JV113" s="395">
        <f>SUM(JV110:JV112)</f>
        <v>1546609225.0753586</v>
      </c>
      <c r="JW113" s="394">
        <f>SUM(JW110:JW112)</f>
        <v>60600</v>
      </c>
      <c r="JX113" s="460" t="s">
        <v>85</v>
      </c>
      <c r="JY113" s="461"/>
      <c r="JZ113" s="394">
        <f>KB66+KB67+KB68+KB69+KB70+KB72+KB76+KB77+KB78+KB79+KB80+KB81+KB82+KB83+KB84+KB85+KB86+KB87+KB88+KB89+KB90+KB91+KB92+KB93</f>
        <v>671289588.94169104</v>
      </c>
      <c r="KA113" s="389" t="s">
        <v>61</v>
      </c>
      <c r="KB113" s="395">
        <f>SUM(KB110:KB112)</f>
        <v>1546797112.5174167</v>
      </c>
      <c r="KC113" s="394">
        <f>SUM(KC110:KC112)</f>
        <v>60911</v>
      </c>
      <c r="KD113" s="460" t="s">
        <v>85</v>
      </c>
      <c r="KE113" s="461"/>
      <c r="KF113" s="394">
        <f>KH66+KH67+KH68+KH69+KH70+KH72+KH76+KH77+KH78+KH79+KH80+KH81+KH82+KH83+KH84+KH85+KH86+KH87+KH88+KH89+KH90+KH91+KH92+KH93</f>
        <v>674977385.40816319</v>
      </c>
      <c r="KG113" s="389" t="s">
        <v>61</v>
      </c>
      <c r="KH113" s="395">
        <f>SUM(KH110:KH112)</f>
        <v>1541688601.2969856</v>
      </c>
      <c r="KI113" s="394">
        <f>SUM(KI110:KI112)</f>
        <v>61206</v>
      </c>
      <c r="KJ113" s="460" t="s">
        <v>85</v>
      </c>
      <c r="KK113" s="461"/>
      <c r="KL113" s="388">
        <f>KN66+KN67+KN68+KN69+KN70+KN72+KN76+KN77+KN78+KN79+KN80+KN81+KN82+KN83+KN84+KN85+KN86+KN87+KN88+KN89+KN90+KN91+KN92+KN93</f>
        <v>677688024.03790081</v>
      </c>
      <c r="KM113" s="389" t="s">
        <v>61</v>
      </c>
      <c r="KN113" s="390">
        <f>SUM(KN110:KN112)</f>
        <v>1558114689.1261833</v>
      </c>
      <c r="KO113" s="390">
        <f>SUM(KO110:KO112)</f>
        <v>61716</v>
      </c>
      <c r="KP113" s="460" t="s">
        <v>85</v>
      </c>
      <c r="KQ113" s="461"/>
      <c r="KR113" s="388">
        <f>KT66+KT67+KT68+KT69+KT70+KT72+KT76+KT77+KT78+KT79+KT80+KT81+KT82+KT83+KT84+KT85+KT86+KT87+KT88+KT89+KT90+KT91+KT92+KT93</f>
        <v>680362897.64139938</v>
      </c>
      <c r="KS113" s="389" t="s">
        <v>61</v>
      </c>
      <c r="KT113" s="390">
        <f>SUM(KT110:KT112)</f>
        <v>1574759938.7402973</v>
      </c>
      <c r="KU113" s="390">
        <f>SUM(KU110:KU112)</f>
        <v>62059</v>
      </c>
      <c r="KV113" s="460" t="s">
        <v>85</v>
      </c>
      <c r="KW113" s="461"/>
      <c r="KX113" s="388">
        <f>KZ66+KZ67+KZ68+KZ69+KZ70+KZ72+KZ76+KZ77+KZ78+KZ79+KZ80+KZ81+KZ82+KZ83+KZ84+KZ85+KZ86+KZ87+KZ88+KZ89+KZ90+KZ91+KZ92+KZ93</f>
        <v>682690180.95043731</v>
      </c>
      <c r="KY113" s="389" t="s">
        <v>61</v>
      </c>
      <c r="KZ113" s="390">
        <f>SUM(KZ110:KZ112)</f>
        <v>1593691587.1399069</v>
      </c>
      <c r="LA113" s="390">
        <f>SUM(LA110:LA112)</f>
        <v>62425</v>
      </c>
      <c r="LB113" s="460" t="s">
        <v>85</v>
      </c>
      <c r="LC113" s="461"/>
      <c r="LD113" s="388">
        <f>LF66+LF67+LF68+LF69+LF70+LF72+LF76+LF77+LF78+LF79+LF80+LF81+LF82+LF83+LF84+LF85+LF86+LF87+LF88+LF89+LF90+LF91+LF92+LF93</f>
        <v>684664603.54810488</v>
      </c>
      <c r="LE113" s="389" t="s">
        <v>61</v>
      </c>
      <c r="LF113" s="390">
        <f>SUM(LF110:LF112)</f>
        <v>1633900008.9215889</v>
      </c>
      <c r="LG113" s="390">
        <f>SUM(LG110:LG112)</f>
        <v>62949</v>
      </c>
      <c r="LH113" s="460" t="s">
        <v>85</v>
      </c>
      <c r="LI113" s="461"/>
      <c r="LJ113" s="388">
        <f>LL66+LL67+LL68+LL69+LL70+LL72+LL76+LL77+LL78+LL79+LL80+LL81+LL82+LL83+LL84+LL85+LL86+LL87+LL88+LL89+LL90+LL91+LL92+LL93+LL94</f>
        <v>701140282.11953342</v>
      </c>
      <c r="LK113" s="389" t="s">
        <v>61</v>
      </c>
      <c r="LL113" s="390">
        <f>SUM(LL110:LL112)</f>
        <v>1701441520.8387361</v>
      </c>
      <c r="LM113" s="390">
        <f>SUM(LM110:LM112)</f>
        <v>63326</v>
      </c>
      <c r="LN113" s="460" t="s">
        <v>85</v>
      </c>
      <c r="LO113" s="461"/>
      <c r="LP113" s="388">
        <f>LR66+LR67+LR68+LR69+LR70+LR72+LR76+LR77+LR78+LR79+LR80+LR81+LR82+LR83+LR84+LR85+LR86+LR87+LR88+LR89+LR90+LR91+LR92+LR93+LR94</f>
        <v>703086572.54518938</v>
      </c>
      <c r="LQ113" s="389" t="s">
        <v>61</v>
      </c>
      <c r="LR113" s="390">
        <f>SUM(LR110:LR112)</f>
        <v>1743863798.461863</v>
      </c>
      <c r="LS113" s="390">
        <f>SUM(LS110:LS112)</f>
        <v>63941</v>
      </c>
      <c r="LT113" s="460" t="s">
        <v>85</v>
      </c>
      <c r="LU113" s="461"/>
      <c r="LV113" s="388">
        <f>LX66+LX67+LX68+'[1]30-04-2015 '!LX63+LX70+LX72+LX76+LX77+LX78+LX79+LX80+LX81+LX82+LX83+LX84+LX85+LX86+LX87+LX88+LX89+LX90+LX91+LX92+LX93+LX94</f>
        <v>695867891.47521877</v>
      </c>
      <c r="LW113" s="389" t="s">
        <v>61</v>
      </c>
      <c r="LX113" s="390">
        <f>SUM(LX110:LX112)</f>
        <v>1751094999.0324986</v>
      </c>
      <c r="LY113" s="390">
        <f>SUM(LY110:LY112)</f>
        <v>64597</v>
      </c>
      <c r="LZ113" s="460" t="s">
        <v>85</v>
      </c>
      <c r="MA113" s="461"/>
      <c r="MB113" s="388">
        <f>MD66+MD67+MD68+MD69+MD70+MD72+MD76+MD77+MD78+MD79+MD80+MD81+MD82+MD83+MD84+MD85+MD86+MD87+MD88+MD89+MD90+MD91+MD92+MD93+MD94+MD95</f>
        <v>732719861.35860074</v>
      </c>
      <c r="MC113" s="389" t="s">
        <v>61</v>
      </c>
      <c r="MD113" s="390">
        <f>SUM(MD110:MD112)</f>
        <v>1795410999.1577959</v>
      </c>
      <c r="ME113" s="390">
        <f>SUM(ME110:ME112)</f>
        <v>65292</v>
      </c>
      <c r="MF113" s="460" t="s">
        <v>85</v>
      </c>
      <c r="MG113" s="461"/>
      <c r="MH113" s="388">
        <f>MJ66+MJ67+MJ68+MJ69+MJ70+MJ72+MJ76+MJ77+MJ78+MJ79+MJ80+MJ81+MJ82+MJ83+MJ84+MJ85+MJ86+MJ87+MJ88+MJ89+MJ90+MJ91+MJ92+MJ93+MJ94+MJ95</f>
        <v>734093552.64139926</v>
      </c>
      <c r="MI113" s="389" t="s">
        <v>61</v>
      </c>
      <c r="MJ113" s="390">
        <f>SUM(MJ110:MJ112)</f>
        <v>1824763246.5756907</v>
      </c>
      <c r="MK113" s="390">
        <f>SUM(MK110:MK112)</f>
        <v>65928</v>
      </c>
      <c r="ML113" s="460" t="s">
        <v>85</v>
      </c>
      <c r="MM113" s="461"/>
      <c r="MN113" s="388">
        <f>MP66+MP67+MP68+MP69+MP70+MP72+MP76+MP77+MP78+MP79+MP80+MP81+MP82+MP83+MP84+MP85+MP86+MP87+MP88+MP89+MP90+MP91+MP92+MP93+MP94+MP95</f>
        <v>776424820.60058308</v>
      </c>
      <c r="MO113" s="389" t="s">
        <v>61</v>
      </c>
      <c r="MP113" s="390">
        <f>SUM(MP110:MP112)</f>
        <v>1895917045.6632288</v>
      </c>
      <c r="MQ113" s="390">
        <f>SUM(MQ110:MQ112)</f>
        <v>66614</v>
      </c>
      <c r="MR113" s="460" t="s">
        <v>85</v>
      </c>
      <c r="MS113" s="461"/>
      <c r="MT113" s="388">
        <f>MV66+MV67+MV68+MV69+MV70+MV72+MV76+MV77+MV78+MV79+MV80+MV81+MV82+MV83+MV84+MV85+MV86+MV87+MV88+MV89+MV90+MV91+MV92+MV93+MV94+MV95</f>
        <v>826879392.60641408</v>
      </c>
      <c r="MU113" s="389" t="s">
        <v>61</v>
      </c>
      <c r="MV113" s="390">
        <f>SUM(MV110:MV112)</f>
        <v>1961272309.3577461</v>
      </c>
      <c r="MW113" s="390">
        <f>SUM(MW110:MW112)</f>
        <v>67192</v>
      </c>
      <c r="MX113" s="460" t="s">
        <v>85</v>
      </c>
      <c r="MY113" s="461"/>
      <c r="MZ113" s="388">
        <f>NB66+NB67+NB68+NB69+NB70+NB72+NB76+NB77+NB78+NB79+NB80+NB81+NB82+NB83+NB84+NB85+NB86+NB87+NB88+NB89+NB90+NB91+NB92+NB93+NB94+NB95</f>
        <v>788386516.46064126</v>
      </c>
      <c r="NA113" s="389" t="s">
        <v>61</v>
      </c>
      <c r="NB113" s="390">
        <f>SUM(NB110:NB112)</f>
        <v>1943565762.6662681</v>
      </c>
      <c r="NC113" s="390">
        <f>SUM(NC110:NC112)</f>
        <v>67830</v>
      </c>
      <c r="ND113" s="460" t="s">
        <v>85</v>
      </c>
      <c r="NE113" s="461"/>
      <c r="NF113" s="388">
        <f>NH66+NH67+NH68+NH69+NH70+NH72+NH76+NH77+NH78+NH79+NH80+NH81+NH82+NH83+NH84+NH85+NH86+NH87+NH88+NH89+NH90+NH91+NH92+NH93+NH94+NH95+NH96+NH97</f>
        <v>951569684.09037876</v>
      </c>
      <c r="NG113" s="389" t="s">
        <v>61</v>
      </c>
      <c r="NH113" s="390">
        <f>SUM(NH110:NH112)</f>
        <v>2105123364.1187608</v>
      </c>
      <c r="NI113" s="390">
        <f>SUM(NI110:NI112)</f>
        <v>68231</v>
      </c>
      <c r="NJ113" s="460" t="s">
        <v>85</v>
      </c>
      <c r="NK113" s="461"/>
      <c r="NL113" s="388">
        <f>NN66+NN67+NN68+NN69+NN70+NN72+NN76+NN77+NN78+NN79+NN80+NN81+NN82+NN83+NN84+NN85+NN86+NN87+NN88+NN89+NN90+NN91+NN92+NN93+NN94+NN95+NN96+NN97</f>
        <v>1025299778.0787172</v>
      </c>
      <c r="NM113" s="389" t="s">
        <v>61</v>
      </c>
      <c r="NN113" s="390">
        <f>SUM(NN110:NN112)</f>
        <v>2166331015.647615</v>
      </c>
      <c r="NO113" s="390">
        <f>SUM(NO110:NO112)</f>
        <v>68814</v>
      </c>
      <c r="NP113" s="460" t="s">
        <v>85</v>
      </c>
      <c r="NQ113" s="461"/>
      <c r="NR113" s="388">
        <f>NT66+NT67+NT68+NT69+NT70+NT72+NT76+NT77+NT78+NT79+NT80+NT81+NT82+NT83+NT84+NT85+NT86+NT87+NT88+NT89+NT90+NT91+NT92+NT93+NT94+NT95+NT96+NT97</f>
        <v>1027702044.7667637</v>
      </c>
      <c r="NS113" s="389" t="s">
        <v>61</v>
      </c>
      <c r="NT113" s="390">
        <f>SUM(NT110:NT112)</f>
        <v>2170017803.7112069</v>
      </c>
      <c r="NU113" s="390">
        <f>SUM(NU110:NU112)</f>
        <v>69314</v>
      </c>
      <c r="NV113" s="460" t="s">
        <v>85</v>
      </c>
      <c r="NW113" s="461"/>
      <c r="NX113" s="388">
        <f>NZ66+NZ67+NZ68+NZ69+NZ70+NZ72+NZ76+NZ77+NZ78+NZ79+NZ80+NZ81+NZ82+NZ83+NZ84+NZ85+NZ86+NZ87+NZ88+NZ89+NZ90+NZ91+NZ92+NZ93+NZ94+NZ95+NZ96+NZ97+NZ98+NZ71</f>
        <v>1138169432.6093292</v>
      </c>
      <c r="NY113" s="391" t="s">
        <v>61</v>
      </c>
      <c r="NZ113" s="390">
        <f>SUM(NZ110:NZ112)</f>
        <v>2222335635.505003</v>
      </c>
      <c r="OA113" s="390">
        <f>SUM(OA110:OA112)</f>
        <v>69734</v>
      </c>
      <c r="OB113" s="460" t="s">
        <v>85</v>
      </c>
      <c r="OC113" s="461"/>
      <c r="OD113" s="388">
        <f>OF66+OF67+OF68+OF69+OF70+OF72+OF76+OF77+OF78+OF79+OF80+OF81+OF82+OF83+OF84+OF85+OF86+OF87+OF88+OF89+OF90+OF91+OF92+OF93+OF94+OF95+OF96+OF97+OF98+OF71</f>
        <v>1029142921.2623906</v>
      </c>
      <c r="OE113" s="423" t="s">
        <v>61</v>
      </c>
      <c r="OF113" s="390">
        <f>SUM(OF110:OF112)</f>
        <v>2157941764.2151165</v>
      </c>
      <c r="OG113" s="390">
        <f>SUM(OG110:OG112)</f>
        <v>70290</v>
      </c>
      <c r="OH113" s="460" t="s">
        <v>85</v>
      </c>
      <c r="OI113" s="461"/>
      <c r="OJ113" s="388">
        <f>OL66+OL67+OL68+OL69+OL70+OL72+OL76+OL77+OL78+OL79+OL80+OL81+OL82+OL83+OL84+OL85+OL86+OL87+OL88+OL89+OL90+OL91+OL92+OL93+OL94+OL95+OL96+OL97+OL98+OL71</f>
        <v>1181189625.6618078</v>
      </c>
      <c r="OK113" s="425" t="s">
        <v>61</v>
      </c>
      <c r="OL113" s="390">
        <f>SUM(OL110:OL112)</f>
        <v>2368698274.6258965</v>
      </c>
      <c r="OM113" s="390">
        <f>SUM(OM110:OM112)</f>
        <v>70899</v>
      </c>
      <c r="ON113" s="460" t="s">
        <v>85</v>
      </c>
      <c r="OO113" s="461"/>
      <c r="OP113" s="388">
        <f>OR66+OR67+OR68+OR69+OR70+OR72+OR76+OR77+OR78+OR79+OR80+OR81+OR82+OR83+OR84+OR85+OR86+OR87+OR88+OR89+OR90+OR91+OR92+OR93+OR94+OR95+OR96+OR97+OR98+OR71</f>
        <v>1261927596.3615162</v>
      </c>
      <c r="OQ113" s="426" t="s">
        <v>61</v>
      </c>
      <c r="OR113" s="390">
        <f>SUM(OR110:OR112)</f>
        <v>2463231426.0261812</v>
      </c>
      <c r="OS113" s="390">
        <f>SUM(OS110:OS112)</f>
        <v>71558</v>
      </c>
      <c r="OT113" s="460" t="s">
        <v>85</v>
      </c>
      <c r="OU113" s="461"/>
      <c r="OV113" s="388">
        <f>OX66+OX67+OX68+OX69+OX70+OX72+OX76+OX77+OX78+OX79+OX80+OX81+OX82+OX83+OX84+OX85+OX86+OX87+OX88+OX89+OX90+OX91+OX92+OX93+OX94+OX95+OX96+OX97+OX98+OX71</f>
        <v>1365149913.4664721</v>
      </c>
      <c r="OW113" s="427" t="s">
        <v>61</v>
      </c>
      <c r="OX113" s="390">
        <f>SUM(OX110:OX112)</f>
        <v>2581280135.054595</v>
      </c>
      <c r="OY113" s="390">
        <f>SUM(OY110:OY112)</f>
        <v>72147</v>
      </c>
      <c r="OZ113" s="460" t="s">
        <v>85</v>
      </c>
      <c r="PA113" s="461"/>
      <c r="PB113" s="388">
        <f>PD66+PD67+PD68+PD69+PD70+PD72+PD76+PD77+PD78+PD79+PD80+PD81+PD82+PD83+PD84+PD85+PD86+PD87+PD88+PD89+PD90+PD91+PD92+PD93+PD94+PD95+PD96+PD97+PD98+PD71</f>
        <v>1369168289.5451894</v>
      </c>
      <c r="PC113" s="428" t="s">
        <v>61</v>
      </c>
      <c r="PD113" s="390">
        <f>SUM(PD110:PD112)</f>
        <v>2592038165.6096091</v>
      </c>
      <c r="PE113" s="390">
        <f>SUM(PE110:PE112)</f>
        <v>72835</v>
      </c>
      <c r="PF113" s="460" t="s">
        <v>85</v>
      </c>
      <c r="PG113" s="461"/>
      <c r="PH113" s="388">
        <f>PJ66+PJ67+PJ68+PJ69+PJ70+PJ72+PJ76+PJ77+PJ78+PJ79+PJ80+PJ81+PJ82+PJ83+PJ84+PJ85+PJ86+PJ87+PJ88+PJ89+PJ90+PJ91+PJ92+PJ93+PJ94+PJ95+PJ96+PJ97+PJ98+PJ71</f>
        <v>1373262898.7959182</v>
      </c>
      <c r="PI113" s="429" t="s">
        <v>61</v>
      </c>
      <c r="PJ113" s="390">
        <f>SUM(PJ110:PJ112)</f>
        <v>2641147587.610095</v>
      </c>
      <c r="PK113" s="390">
        <f>SUM(PK110:PK112)</f>
        <v>73443</v>
      </c>
      <c r="PL113" s="460" t="s">
        <v>85</v>
      </c>
      <c r="PM113" s="461"/>
      <c r="PN113" s="388">
        <f>PP66+PP67+PP68+PP69+PP70+PP72+PP76+PP77+PP78+PP79+PP80+PP81+PP82+PP83+PP84+PP85+PP86+PP87+PP88+PP89+PP90+PP91+PP92+PP93+PP94+PP95+PP96+PP97+PP98+PP71</f>
        <v>1392794922.6793005</v>
      </c>
      <c r="PO113" s="430" t="s">
        <v>61</v>
      </c>
      <c r="PP113" s="390">
        <f>SUM(PP110:PP112)</f>
        <v>2697806214.5904503</v>
      </c>
      <c r="PQ113" s="390">
        <f>SUM(PQ110:PQ112)</f>
        <v>74113</v>
      </c>
      <c r="PR113" s="460" t="s">
        <v>85</v>
      </c>
      <c r="PS113" s="461"/>
      <c r="PT113" s="388">
        <f>PV66+PV67+PV68+PV69+PV70+PV72+PV76+PV77+PV78+PV79+PV80+PV81+PV82+PV83+PV84+PV85+PV86+PV87+PV88+PV89+PV90+PV91+PV92+PV93+PV94+PV95+PV96+PV97+PV98+PV71</f>
        <v>1369475843.8542273</v>
      </c>
      <c r="PU113" s="431" t="s">
        <v>61</v>
      </c>
      <c r="PV113" s="390">
        <f>SUM(PV110:PV112)</f>
        <v>2693574272.4959021</v>
      </c>
      <c r="PW113" s="390">
        <f>SUM(PW110:PW112)</f>
        <v>74665</v>
      </c>
      <c r="PX113" s="460" t="s">
        <v>85</v>
      </c>
      <c r="PY113" s="461"/>
      <c r="PZ113" s="388">
        <f>QB66+QB67+QB68+QB69+QB70+QB72+QB76+QB77+QB78+QB79+QB80+QB81+QB82+QB83+QB84+QB85+QB86+QB87+QB88+QB89+QB90+QB91+QB92+QB93+QB94+QB95+QB96+QB97+QB98+QB71+QB99</f>
        <v>1450766311.8221574</v>
      </c>
      <c r="QA113" s="432" t="s">
        <v>61</v>
      </c>
      <c r="QB113" s="390">
        <f>SUM(QB110:QB112)</f>
        <v>2767706125.2749457</v>
      </c>
      <c r="QC113" s="390">
        <f>SUM(QC110:QC112)</f>
        <v>75226</v>
      </c>
      <c r="QD113" s="460" t="s">
        <v>85</v>
      </c>
      <c r="QE113" s="461"/>
      <c r="QF113" s="388">
        <f>QH66+QH67+QH68+QH69+QH70+QH72+QH76+QH77+QH78+QH79+QH80+QH81+QH82+QH83+QH84+QH85+QH86+QH87+QH88+QH89+QH90+QH91+QH92+QH93+QH94+QH95+QH96+QH97+QH98+QH71+QH99</f>
        <v>1447100991.6239069</v>
      </c>
      <c r="QG113" s="433" t="s">
        <v>61</v>
      </c>
      <c r="QH113" s="390">
        <f>SUM(QH110:QH112)</f>
        <v>2756173918.6447506</v>
      </c>
      <c r="QI113" s="390">
        <f>SUM(QI110:QI112)</f>
        <v>75702</v>
      </c>
      <c r="QJ113" s="460" t="s">
        <v>85</v>
      </c>
      <c r="QK113" s="461"/>
      <c r="QL113" s="388">
        <f>QN66+QN67+QN68+QN69+QN70+QN72+QN76+QN77+QN78+QN79+QN80+QN81+QN82+QN83+QN84+QN85+QN86+QN87+QN88+QN89+QN90+QN91+QN92+QN93+QN94+QN95+QN96+QN97+QN98+QN71+QN99+QN100+QN101</f>
        <v>1478250289.0903788</v>
      </c>
      <c r="QM113" s="434" t="s">
        <v>61</v>
      </c>
      <c r="QN113" s="390">
        <f>SUM(QN110:QN112)</f>
        <v>2799919907.5861807</v>
      </c>
      <c r="QO113" s="390">
        <f>SUM(QO110:QO112)</f>
        <v>76269</v>
      </c>
      <c r="QP113" s="460" t="s">
        <v>85</v>
      </c>
      <c r="QQ113" s="461"/>
      <c r="QR113" s="388">
        <f>QT66+QT67+QT68+QT69+QT70+QT72+QT76+QT77+QT78+QT79+QT80+QT81+QT82+QT83+QT84+QT85+QT86+QT87+QT88+QT89+QT90+QT91+QT92+QT93+QT94+QT95+QT96+QT97+QT98+QT71+QT99+QT100+QT101</f>
        <v>1481783673.2944605</v>
      </c>
      <c r="QS113" s="435" t="s">
        <v>61</v>
      </c>
      <c r="QT113" s="390">
        <f>SUM(QT110:QT112)</f>
        <v>2829169525.9610696</v>
      </c>
      <c r="QU113" s="390">
        <f>SUM(QU110:QU112)</f>
        <v>76719</v>
      </c>
      <c r="QV113" s="460" t="s">
        <v>85</v>
      </c>
      <c r="QW113" s="461"/>
      <c r="QX113" s="388">
        <f>QZ66+QZ67+QZ68+QZ69+QZ70+QZ72+QZ76+QZ77+QZ78+QZ79+QZ80+QZ81+QZ82+QZ83+QZ84+QZ85+QZ86+QZ87+QZ88+QZ89+QZ90+QZ91+QZ92+QZ93+QZ94+QZ95+QZ96+QZ97+QZ98+QZ71+QZ99+QZ100+QZ101+QZ102+QZ103</f>
        <v>1492343990.1107872</v>
      </c>
      <c r="QY113" s="436" t="s">
        <v>61</v>
      </c>
      <c r="QZ113" s="390">
        <f>SUM(QZ110:QZ112)</f>
        <v>2834485315.0292912</v>
      </c>
      <c r="RA113" s="390">
        <f>SUM(RA110:RA112)</f>
        <v>77207</v>
      </c>
      <c r="RB113" s="460" t="s">
        <v>85</v>
      </c>
      <c r="RC113" s="461"/>
      <c r="RD113" s="388">
        <f>RF66+RF67+RF68+RF69+RF70+RF72+RF76+RF77+RF78+RF79+RF80+RF81+RF82+RF83+RF84+RF85+RF86+RF87+RF88+RF89+RF90+RF91+RF92+RF93+RF94+RF95+RF96+RF97+RF98+RF71+RF99+RF100+RF101+RF102+RF103</f>
        <v>1493896819.9591837</v>
      </c>
      <c r="RE113" s="437" t="s">
        <v>61</v>
      </c>
      <c r="RF113" s="390">
        <f>SUM(RF110:RF112)</f>
        <v>2841275724.6832185</v>
      </c>
      <c r="RG113" s="390">
        <f>SUM(RG110:RG112)</f>
        <v>77859</v>
      </c>
      <c r="RH113" s="460" t="s">
        <v>85</v>
      </c>
      <c r="RI113" s="461"/>
      <c r="RJ113" s="388">
        <f>RL66+RL67+RL68+RL69+RL70+RL72+RL76+RL77+RL78+RL79+RL80+RL81+RL82+RL83+RL84+RL85+RL86+RL87+RL88+RL89+RL90+RL91+RL92+RL93+RL94+RL95+RL96+RL97+RL98+RL71+RL99+RL100+RL101+RL102+RL103</f>
        <v>1496256479.1778426</v>
      </c>
      <c r="RK113" s="438" t="s">
        <v>61</v>
      </c>
      <c r="RL113" s="390">
        <f>SUM(RL110:RL112)</f>
        <v>2824399936.1245394</v>
      </c>
      <c r="RM113" s="390">
        <f>SUM(RM110:RM112)</f>
        <v>78487</v>
      </c>
      <c r="RN113" s="460" t="s">
        <v>85</v>
      </c>
      <c r="RO113" s="461"/>
      <c r="RP113" s="388">
        <f>RR66+RR67+RR68+RR69+RR70+RR72+RR76+RR77+RR78+RR79+RR80+RR81+RR82+RR83+RR84+RR85+RR86+RR87+RR88+RR89+RR90+RR91+RR92+RR93+RR94+RR95+RR96+RR97+RR98+RR71+RR99+RR100+RR101+RR102+RR103</f>
        <v>1501039835.5102041</v>
      </c>
      <c r="RQ113" s="439" t="s">
        <v>61</v>
      </c>
      <c r="RR113" s="390">
        <f>SUM(RR110:RR112)</f>
        <v>2809577597.1116834</v>
      </c>
      <c r="RS113" s="390">
        <f>SUM(RS110:RS112)</f>
        <v>79218</v>
      </c>
      <c r="RT113" s="460" t="s">
        <v>85</v>
      </c>
      <c r="RU113" s="461"/>
      <c r="RV113" s="388">
        <f>RX66+RX67+RX68+RX69+RX70+RX72+RX76+RX77+RX78+RX79+RX80+RX81+RX82+RX83+RX84+RX85+RX86+RX87+RX88+RX89+RX90+RX91+RX92+RX93+RX94+RX95+RX96+RX97+RX98+RX71+RX99+RX100+RX101+RX102+RX103</f>
        <v>1503109146.0524781</v>
      </c>
      <c r="RW113" s="439" t="s">
        <v>61</v>
      </c>
      <c r="RX113" s="390">
        <f>SUM(RX110:RX112)</f>
        <v>2797868533.7157683</v>
      </c>
      <c r="RY113" s="390">
        <f>SUM(RY110:RY112)</f>
        <v>79984</v>
      </c>
      <c r="RZ113" s="460" t="s">
        <v>85</v>
      </c>
      <c r="SA113" s="461"/>
      <c r="SB113" s="388">
        <f>SD66+SD67+SD68+SD69+SD70+SD72+SD76+SD77+SD78+SD79+SD80+SD81+SD82+SD83+SD84+SD85+SD86+SD87+SD88+SD89+SD90+SD91+SD92+SD93+SD94+SD95+SD96+SD97+SD98+SD71+SD99+SD100+SD101+SD102+SD103</f>
        <v>1506272670.9825072</v>
      </c>
      <c r="SC113" s="440" t="s">
        <v>61</v>
      </c>
      <c r="SD113" s="390">
        <f>SUM(SD110:SD112)</f>
        <v>2795602678.4927225</v>
      </c>
      <c r="SE113" s="390">
        <f>SUM(SE110:SE112)</f>
        <v>80759</v>
      </c>
      <c r="SF113" s="460" t="s">
        <v>85</v>
      </c>
      <c r="SG113" s="461"/>
      <c r="SH113" s="388">
        <f>SJ66+SJ67+SJ68+SJ69+SJ70+SJ72+SJ76+SJ77+SJ78+SJ79+SJ80+SJ81+SJ82+SJ83+SJ84+SJ85+SJ86+SJ87+SJ88+SJ89+SJ90+SJ91+SJ92+SJ93+SJ94+SJ95+SJ96+SJ97+SJ98+SJ71+SJ99+SJ100+SJ101+SJ102+SJ103</f>
        <v>1509592082.5918372</v>
      </c>
      <c r="SI113" s="440" t="s">
        <v>61</v>
      </c>
      <c r="SJ113" s="390">
        <f>SUM(SJ110:SJ112)</f>
        <v>2806597806.6938033</v>
      </c>
      <c r="SK113" s="390">
        <f>SUM(SK110:SK112)</f>
        <v>81610</v>
      </c>
      <c r="SL113" s="460" t="s">
        <v>85</v>
      </c>
      <c r="SM113" s="461"/>
      <c r="SN113" s="388">
        <f>SP66+SP67+SP68+SP69+SP70+SP72+SP76+SP77+SP78+SP79+SP80+SP81+SP82+SP83+SP84+SP85+SP86+SP87+SP88+SP89+SP90+SP91+SP92+SP93+SP94+SP95+SP96+SP97+SP98+SP71+SP99+SP100+SP101+SP102+SP103</f>
        <v>1477204299.7346935</v>
      </c>
      <c r="SO113" s="441" t="s">
        <v>61</v>
      </c>
      <c r="SP113" s="390">
        <f>SUM(SP110:SP112)</f>
        <v>2775277765.7132883</v>
      </c>
      <c r="SQ113" s="390">
        <f>SUM(SQ110:SQ112)</f>
        <v>82146</v>
      </c>
      <c r="SR113" s="460" t="s">
        <v>85</v>
      </c>
      <c r="SS113" s="461"/>
      <c r="ST113" s="388">
        <f>SV66+SV67+SV68+SV69+SV70+SV72+SV76+SV77+SV78+SV79+SV80+SV81+SV82+SV83+SV84+SV85+SV86+SV87+SV88+SV89+SV90+SV91+SV92+SV93+SV94+SV95+SV96+SV97+SV98+SV71+SV99+SV100+SV101+SV102+SV103</f>
        <v>1480008324.9912536</v>
      </c>
      <c r="SU113" s="442" t="s">
        <v>61</v>
      </c>
      <c r="SV113" s="390">
        <f>SUM(SV110:SV112)</f>
        <v>2771161588.2249446</v>
      </c>
      <c r="SW113" s="390">
        <f>SUM(SW110:SW112)</f>
        <v>82774</v>
      </c>
      <c r="SX113" s="460" t="s">
        <v>85</v>
      </c>
      <c r="SY113" s="461"/>
      <c r="SZ113" s="388">
        <f>TB66+TB67+TB68+TB69+TB70+TB72+TB76+TB77+TB78+TB79+TB80+TB81+TB82+TB83+TB84+TB85+TB86+TB87+TB88+TB89+TB90+TB91+TB92+TB93+TB94+TB95+TB96+TB97+TB98+TB71+TB99+TB100+TB101+TB102+TB103</f>
        <v>1483175632.9271135</v>
      </c>
      <c r="TA113" s="442" t="s">
        <v>61</v>
      </c>
      <c r="TB113" s="390">
        <f>SUM(TB110:TB112)</f>
        <v>2772559099.9875569</v>
      </c>
      <c r="TC113" s="390">
        <f>SUM(TC110:TC112)</f>
        <v>83205</v>
      </c>
      <c r="TD113" s="460" t="s">
        <v>85</v>
      </c>
      <c r="TE113" s="461"/>
      <c r="TF113" s="388">
        <f>TH66+TH67+TH68+TH69+TH70+TH72+TH76+TH77+TH78+TH79+TH80+TH81+TH82+TH83+TH84+TH85+TH86+TH87+TH88+TH89+TH90+TH91+TH92+TH93+TH94+TH95+TH96+TH97+TH98+TH71+TH99+TH100+TH101+TH102+TH103</f>
        <v>1502674892.8790669</v>
      </c>
      <c r="TG113" s="443" t="s">
        <v>61</v>
      </c>
      <c r="TH113" s="390">
        <f>SUM(TH110:TH112)</f>
        <v>2776021833.4162712</v>
      </c>
      <c r="TI113" s="390">
        <f>SUM(TI110:TI112)</f>
        <v>83653</v>
      </c>
      <c r="TJ113" s="460" t="s">
        <v>85</v>
      </c>
      <c r="TK113" s="461"/>
      <c r="TL113" s="388">
        <f>TN66+TN67+TN68+TN69+TN70+TN71+TN72+TN76+TN77+TN78+TN79+TN80+TN81+TN82+TN83+TN84+TN85+TN86+TN87+TN88+TN89+TN90+TN91+TN92+TN93+TN94+TN95+TN96+TN97+TN98+TN99+TN100+TN101+TN102+TN103</f>
        <v>1505496247.1423905</v>
      </c>
      <c r="TM113" s="446" t="s">
        <v>61</v>
      </c>
      <c r="TN113" s="390">
        <f>SUM(TN110:TN112)</f>
        <v>2757215474.8206763</v>
      </c>
      <c r="TO113" s="390">
        <f>SUM(TO110:TO112)</f>
        <v>83967</v>
      </c>
      <c r="TP113" s="460" t="s">
        <v>85</v>
      </c>
      <c r="TQ113" s="461"/>
      <c r="TR113" s="388">
        <f>TT66+TT67+TT68+TT69+TT70+TT71+TT72+TT76+TT77+TT78+TT79+TT80+TT81+TT82+TT83+TT84+TT85+TT86+TT87+TT88+TT89+TT90+TT91+TT92+TT93+TT94+TT95+TT96+TT97+TT98+TT99+TT100+TT101+TT102+TT103</f>
        <v>1505384050.7130322</v>
      </c>
      <c r="TS113" s="448" t="s">
        <v>61</v>
      </c>
      <c r="TT113" s="390">
        <f>SUM(TT110:TT112)</f>
        <v>2756243627.8022542</v>
      </c>
      <c r="TU113" s="390">
        <f>SUM(TU110:TU112)</f>
        <v>84270</v>
      </c>
      <c r="TV113" s="460" t="s">
        <v>85</v>
      </c>
      <c r="TW113" s="461"/>
      <c r="TX113" s="388">
        <f>TZ66+TZ67+TZ68+TZ69+TZ70+TZ71+TZ72+TZ76+TZ77+TZ78+TZ79+TZ80+TZ81+TZ82+TZ83+TZ84+TZ85+TZ86+TZ87+TZ88+TZ89+TZ90+TZ91+TZ92+TZ93+TZ94+TZ95+TZ96+TZ97+TZ98+TZ99+TZ100+TZ101+TZ102+TZ103+TZ104</f>
        <v>1670577920.8960354</v>
      </c>
      <c r="TY113" s="449" t="s">
        <v>61</v>
      </c>
      <c r="TZ113" s="390">
        <f>SUM(TZ110:TZ112)</f>
        <v>2906706708.6787663</v>
      </c>
      <c r="UA113" s="390">
        <f>SUM(UA110:UA112)</f>
        <v>84590</v>
      </c>
      <c r="UB113" s="460" t="s">
        <v>85</v>
      </c>
      <c r="UC113" s="461"/>
      <c r="UD113" s="388">
        <f>UF66+UF67+UF68+UF69+UF70+UF71+UF72+UF76+UF77+UF78+UF79+UF80+UF81+UF82+UF83+UF84+UF85+UF86+UF87+UF88+UF89+UF90+UF91+UF92+UF93+UF94+UF95+UF96+UF97+UF98+UF99+UF100+UF101+UF102+UF103+UF104</f>
        <v>1672599246.370991</v>
      </c>
      <c r="UE113" s="450" t="s">
        <v>61</v>
      </c>
      <c r="UF113" s="390">
        <f>SUM(UF110:UF112)</f>
        <v>2894748196.3084326</v>
      </c>
      <c r="UG113" s="390">
        <f>SUM(UG110:UG112)</f>
        <v>84968</v>
      </c>
    </row>
    <row r="114" spans="2:553" ht="24.95" customHeight="1" x14ac:dyDescent="0.25">
      <c r="B114" s="396"/>
      <c r="D114" s="504" t="s">
        <v>83</v>
      </c>
      <c r="E114" s="504"/>
      <c r="F114" s="388">
        <f>F105+F73+F62+F53+F30</f>
        <v>40839</v>
      </c>
      <c r="G114" s="320"/>
      <c r="H114" s="378"/>
      <c r="I114" s="402" t="s">
        <v>83</v>
      </c>
      <c r="J114" s="403"/>
      <c r="K114" s="388">
        <f>K105+K73+K62+K53+K30</f>
        <v>51169</v>
      </c>
      <c r="L114" s="320"/>
      <c r="M114" s="378"/>
      <c r="N114" s="400" t="s">
        <v>61</v>
      </c>
      <c r="O114" s="400"/>
      <c r="P114" s="399">
        <f>Q105+Q73+Q62+Q53+Q30</f>
        <v>1058237816.0093056</v>
      </c>
      <c r="Q114" s="404"/>
      <c r="R114" s="404"/>
      <c r="S114" s="400" t="s">
        <v>61</v>
      </c>
      <c r="T114" s="400"/>
      <c r="U114" s="399">
        <f>V105+V73+V62+V53+V30</f>
        <v>1036829152.6009555</v>
      </c>
      <c r="V114" s="404"/>
      <c r="W114" s="404"/>
      <c r="X114" s="400" t="s">
        <v>61</v>
      </c>
      <c r="Y114" s="400"/>
      <c r="Z114" s="405">
        <f>AA105+AA73+AA62+AA53+AA30</f>
        <v>1024586503.9832354</v>
      </c>
      <c r="AA114" s="406"/>
      <c r="AB114" s="406"/>
      <c r="AC114" s="400" t="s">
        <v>61</v>
      </c>
      <c r="AD114" s="400"/>
      <c r="AE114" s="399">
        <f>AF105+AF73+AF62+AF53+AF30</f>
        <v>972997067.8769697</v>
      </c>
      <c r="AH114" s="400" t="s">
        <v>61</v>
      </c>
      <c r="AI114" s="400"/>
      <c r="AJ114" s="399">
        <f>AK105+AK73+AK62+AK53+AK30</f>
        <v>974453381.80515254</v>
      </c>
      <c r="AM114" s="400" t="s">
        <v>61</v>
      </c>
      <c r="AN114" s="400"/>
      <c r="AO114" s="399">
        <f>AQ105+AQ73+AQ62+AQ53+AQ30</f>
        <v>934819007.59518731</v>
      </c>
      <c r="AP114" s="407"/>
      <c r="AS114" s="400" t="s">
        <v>61</v>
      </c>
      <c r="AT114" s="400"/>
      <c r="AU114" s="399">
        <f>AW105+AW73+AW62+AW53+AW30</f>
        <v>917122996.88992786</v>
      </c>
      <c r="AV114" s="378"/>
      <c r="AX114" s="400" t="s">
        <v>61</v>
      </c>
      <c r="AY114" s="400"/>
      <c r="AZ114" s="399">
        <f>BB105+BB73+BB62+BB53+BB30</f>
        <v>936327523.06037283</v>
      </c>
      <c r="BA114" s="408"/>
      <c r="BC114" s="400" t="s">
        <v>61</v>
      </c>
      <c r="BD114" s="400"/>
      <c r="BE114" s="399">
        <f>BG105+BG73+BG62+BG53+BG30</f>
        <v>932253938.84259164</v>
      </c>
      <c r="BF114" s="408"/>
      <c r="BH114" s="400" t="s">
        <v>61</v>
      </c>
      <c r="BI114" s="400"/>
      <c r="BJ114" s="399">
        <f>BL105+BL73+BL62+BL53+BL30</f>
        <v>857916315.52497041</v>
      </c>
      <c r="BM114" s="400" t="s">
        <v>61</v>
      </c>
      <c r="BN114" s="400"/>
      <c r="BO114" s="399">
        <f>BQ105+BQ73+BQ62+BQ53+BQ30</f>
        <v>913211475.1273948</v>
      </c>
      <c r="BR114" s="400" t="s">
        <v>61</v>
      </c>
      <c r="BS114" s="400"/>
      <c r="BT114" s="399">
        <f>BV105+BV73+BV62+BV53+BV30</f>
        <v>924116154.77870643</v>
      </c>
      <c r="BV114" s="398"/>
      <c r="BW114" s="400" t="s">
        <v>61</v>
      </c>
      <c r="BX114" s="400"/>
      <c r="BY114" s="399">
        <f>CA105+CA73+CA62+CA53+CA30</f>
        <v>920364600.12210631</v>
      </c>
      <c r="CA114" s="398"/>
      <c r="CB114" s="400" t="s">
        <v>61</v>
      </c>
      <c r="CC114" s="400"/>
      <c r="CD114" s="399">
        <f>CF105+CF73+CF62+CF53+CF30</f>
        <v>930971586.87176132</v>
      </c>
      <c r="CE114" s="107"/>
      <c r="CF114" s="398"/>
      <c r="CG114" s="400" t="s">
        <v>61</v>
      </c>
      <c r="CH114" s="400"/>
      <c r="CI114" s="399">
        <f>CK105+CK73+CK62+CK53+CK30</f>
        <v>992104897.65828228</v>
      </c>
      <c r="CJ114" s="107"/>
      <c r="CK114" s="398"/>
      <c r="CL114" s="400" t="s">
        <v>61</v>
      </c>
      <c r="CM114" s="400"/>
      <c r="CN114" s="399">
        <f>CP105+CP73+CP62+CP53+CP30</f>
        <v>1020922002.3587542</v>
      </c>
      <c r="CO114" s="398"/>
      <c r="CP114" s="398"/>
      <c r="CQ114" s="400" t="s">
        <v>61</v>
      </c>
      <c r="CR114" s="400"/>
      <c r="CS114" s="399">
        <f>CU105+CU73+CU62+CU53+CU30</f>
        <v>1114470345.1873147</v>
      </c>
      <c r="CT114" s="398"/>
      <c r="CU114" s="398"/>
      <c r="CV114" s="400" t="s">
        <v>61</v>
      </c>
      <c r="CW114" s="400"/>
      <c r="CX114" s="399">
        <f>CZ105+CZ73+CZ62+CZ53+CZ30</f>
        <v>1097735366.1201651</v>
      </c>
      <c r="CY114" s="407"/>
      <c r="DB114" s="400" t="s">
        <v>61</v>
      </c>
      <c r="DC114" s="400"/>
      <c r="DD114" s="399">
        <f>DF105+DF73+DF62+DF53+DF30</f>
        <v>1078314650.6084547</v>
      </c>
      <c r="DE114" s="398"/>
      <c r="DF114" s="398"/>
      <c r="DG114" s="400" t="s">
        <v>61</v>
      </c>
      <c r="DH114" s="400"/>
      <c r="DI114" s="399">
        <f>DK105+DK73+DK62+DK53+DK30</f>
        <v>1086114877.2116852</v>
      </c>
      <c r="DJ114" s="398"/>
      <c r="DK114" s="398"/>
      <c r="DL114" s="400" t="s">
        <v>61</v>
      </c>
      <c r="DM114" s="400"/>
      <c r="DN114" s="399">
        <f>DP105+DP73+DP62+DP53+DP30</f>
        <v>1092193376.1275334</v>
      </c>
      <c r="DO114" s="398"/>
      <c r="DP114" s="398"/>
      <c r="DQ114" s="400" t="s">
        <v>61</v>
      </c>
      <c r="DR114" s="400"/>
      <c r="DS114" s="399">
        <f>DU105+DU73+DU62+DU53+DU30</f>
        <v>1098928632.5980115</v>
      </c>
      <c r="DT114" s="398"/>
      <c r="DU114" s="398"/>
      <c r="DV114" s="400" t="s">
        <v>61</v>
      </c>
      <c r="DW114" s="400"/>
      <c r="DX114" s="399">
        <f>DZ105+DZ73+DZ62+DZ53+DZ30</f>
        <v>1117436500.1596618</v>
      </c>
      <c r="DY114" s="398"/>
      <c r="DZ114" s="398"/>
      <c r="EA114" s="400" t="s">
        <v>61</v>
      </c>
      <c r="EB114" s="400"/>
      <c r="EC114" s="399">
        <f>EE105+EE73+EE62+EE53+EE30</f>
        <v>1122730652.2378657</v>
      </c>
      <c r="ED114" s="398"/>
      <c r="EE114" s="398"/>
      <c r="EF114" s="400" t="s">
        <v>61</v>
      </c>
      <c r="EG114" s="400"/>
      <c r="EH114" s="399">
        <f>EJ105+EJ73+EJ62+EJ53+EJ30</f>
        <v>1114872360.3004313</v>
      </c>
      <c r="EI114" s="398"/>
      <c r="EJ114" s="398"/>
      <c r="EK114" s="400" t="s">
        <v>61</v>
      </c>
      <c r="EL114" s="400"/>
      <c r="EM114" s="399">
        <f>EO105+EO73+EO62+EO53+EO30</f>
        <v>1102502630.2261224</v>
      </c>
      <c r="EN114" s="398"/>
      <c r="EO114" s="398"/>
      <c r="EP114" s="400" t="s">
        <v>61</v>
      </c>
      <c r="EQ114" s="400"/>
      <c r="ER114" s="399">
        <f>ET105+ET73+ET62+ET53+ET30</f>
        <v>1120063379.7417958</v>
      </c>
      <c r="ES114" s="398"/>
      <c r="ET114" s="398"/>
      <c r="EV114" s="400" t="s">
        <v>61</v>
      </c>
      <c r="EW114" s="400"/>
      <c r="EX114" s="399">
        <f>EZ105+EZ73+EZ62+EZ53+EZ30</f>
        <v>1152277582.6159358</v>
      </c>
      <c r="EY114" s="398"/>
      <c r="EZ114" s="398"/>
      <c r="FB114" s="400" t="s">
        <v>61</v>
      </c>
      <c r="FC114" s="400"/>
      <c r="FD114" s="399">
        <f>FF105+FF73+FF62+FF53+FF30</f>
        <v>1173928450.9930539</v>
      </c>
      <c r="FE114" s="398"/>
      <c r="FF114" s="398"/>
      <c r="FH114" s="400" t="s">
        <v>61</v>
      </c>
      <c r="FI114" s="400"/>
      <c r="FJ114" s="399">
        <f>FL105+FL73+FL62+FL53+FL30</f>
        <v>1207862361.2441282</v>
      </c>
      <c r="FK114" s="407"/>
      <c r="FN114" s="400" t="s">
        <v>61</v>
      </c>
      <c r="FO114" s="400"/>
      <c r="FP114" s="399">
        <f>FR105+FR73+FR62+FR53+FR30</f>
        <v>1288406125.7591107</v>
      </c>
      <c r="FQ114" s="407"/>
      <c r="FT114" s="400" t="s">
        <v>61</v>
      </c>
      <c r="FU114" s="400"/>
      <c r="FV114" s="399">
        <f>FX105+FX73+FX62+FX53+FX30</f>
        <v>1298151299.1207581</v>
      </c>
      <c r="FW114" s="407"/>
      <c r="FZ114" s="400" t="s">
        <v>61</v>
      </c>
      <c r="GA114" s="400"/>
      <c r="GB114" s="399">
        <f>GD105+GD73+GD62+GD53+GD30</f>
        <v>1331907768.6092596</v>
      </c>
      <c r="GC114" s="407"/>
      <c r="GF114" s="400" t="s">
        <v>61</v>
      </c>
      <c r="GG114" s="400"/>
      <c r="GH114" s="399">
        <f>GJ105+GJ73+GJ62+GJ53+GJ30</f>
        <v>1334702879.2288513</v>
      </c>
      <c r="GI114" s="398"/>
      <c r="GJ114" s="398"/>
      <c r="GL114" s="400" t="s">
        <v>61</v>
      </c>
      <c r="GM114" s="400"/>
      <c r="GN114" s="399">
        <f>GP105+GP73+GP62+GP53+GP30</f>
        <v>1353239833.2137403</v>
      </c>
      <c r="GO114" s="398"/>
      <c r="GP114" s="398"/>
      <c r="GR114" s="400" t="s">
        <v>61</v>
      </c>
      <c r="GS114" s="400"/>
      <c r="GT114" s="399">
        <f>GV105+GV73+GV62+GV53+GV30</f>
        <v>1340563524.035172</v>
      </c>
      <c r="GU114" s="398"/>
      <c r="GV114" s="398"/>
      <c r="GX114" s="400" t="s">
        <v>61</v>
      </c>
      <c r="GY114" s="400"/>
      <c r="GZ114" s="399">
        <f>HB105+HB73+HB62+HB53+HB30</f>
        <v>1340991009.1613178</v>
      </c>
      <c r="HA114" s="398"/>
      <c r="HB114" s="409"/>
      <c r="HD114" s="400" t="s">
        <v>61</v>
      </c>
      <c r="HE114" s="400"/>
      <c r="HF114" s="399">
        <f>HH105+HH73+HH62+HH53+HH30</f>
        <v>1361718003.0408137</v>
      </c>
      <c r="HG114" s="398"/>
      <c r="HH114" s="409"/>
      <c r="HJ114" s="400" t="s">
        <v>61</v>
      </c>
      <c r="HK114" s="400"/>
      <c r="HL114" s="399">
        <f>HN105+HN73+HN62+HN53+HN30</f>
        <v>1362446350.5602157</v>
      </c>
      <c r="HM114" s="398"/>
      <c r="HN114" s="409"/>
      <c r="HP114" s="400" t="s">
        <v>61</v>
      </c>
      <c r="HQ114" s="400"/>
      <c r="HR114" s="399">
        <f>HT105+HT73+HT62+HT53+HT30</f>
        <v>1372064746.6233063</v>
      </c>
      <c r="HS114" s="398"/>
      <c r="HT114" s="409"/>
      <c r="HV114" s="400" t="s">
        <v>61</v>
      </c>
      <c r="HW114" s="400"/>
      <c r="HX114" s="399">
        <f>HZ105+HZ73+HZ62+HZ53+HZ30</f>
        <v>1399098031.0111516</v>
      </c>
      <c r="HY114" s="398"/>
      <c r="HZ114" s="409"/>
      <c r="IB114" s="400" t="s">
        <v>61</v>
      </c>
      <c r="IC114" s="400"/>
      <c r="ID114" s="399">
        <f>IF105+IF73+IF62+IF53+IF30</f>
        <v>1381283108.2889416</v>
      </c>
      <c r="IE114" s="398"/>
      <c r="IF114" s="409"/>
      <c r="IH114" s="400" t="s">
        <v>61</v>
      </c>
      <c r="II114" s="400"/>
      <c r="IJ114" s="399">
        <f>IL105+IL73+IL62+IL53+IL30</f>
        <v>1480239655.2230904</v>
      </c>
      <c r="IK114" s="398"/>
      <c r="IL114" s="409"/>
      <c r="IN114" s="400" t="s">
        <v>61</v>
      </c>
      <c r="IO114" s="400"/>
      <c r="IP114" s="399">
        <f>IR105+IR73+IR62+IR53+IR30</f>
        <v>1480744629.1164839</v>
      </c>
      <c r="IQ114" s="398"/>
      <c r="IR114" s="409"/>
      <c r="IT114" s="400" t="s">
        <v>61</v>
      </c>
      <c r="IU114" s="400"/>
      <c r="IV114" s="399">
        <f>IX105+IX73+IX62+IX53+IX30</f>
        <v>1491828213.5499997</v>
      </c>
      <c r="IW114" s="398"/>
      <c r="IX114" s="409"/>
      <c r="IZ114" s="400" t="s">
        <v>61</v>
      </c>
      <c r="JA114" s="400"/>
      <c r="JB114" s="399">
        <f>JD105+JD73+JD62+JD53+JD30</f>
        <v>1495899499.4137464</v>
      </c>
      <c r="JC114" s="398"/>
      <c r="JD114" s="409"/>
      <c r="JF114" s="400" t="s">
        <v>61</v>
      </c>
      <c r="JG114" s="400"/>
      <c r="JH114" s="399">
        <f>JJ105+JJ73+JJ62+JJ53+JJ30</f>
        <v>1544695258.2380393</v>
      </c>
      <c r="JI114" s="398"/>
      <c r="JJ114" s="409"/>
      <c r="JL114" s="400" t="s">
        <v>61</v>
      </c>
      <c r="JM114" s="400"/>
      <c r="JN114" s="399">
        <f>JP105+JP73+JP62+JP53+JP30</f>
        <v>1546283035.9137099</v>
      </c>
      <c r="JO114" s="398"/>
      <c r="JP114" s="409"/>
      <c r="JR114" s="400" t="s">
        <v>61</v>
      </c>
      <c r="JS114" s="400"/>
      <c r="JT114" s="399">
        <f>JV105+JV73+JV62+JV53+JV30</f>
        <v>1546609225.0753586</v>
      </c>
      <c r="JU114" s="398"/>
      <c r="JV114" s="409"/>
      <c r="JX114" s="400" t="s">
        <v>61</v>
      </c>
      <c r="JY114" s="400"/>
      <c r="JZ114" s="399">
        <f>KB105+KB73+KB62+KB53+KB30</f>
        <v>1546797112.517417</v>
      </c>
      <c r="KA114" s="398"/>
      <c r="KB114" s="409"/>
      <c r="KD114" s="400" t="s">
        <v>61</v>
      </c>
      <c r="KE114" s="400"/>
      <c r="KF114" s="399">
        <f>KH105+KH73+KH62+KH53+KH30</f>
        <v>1541688601.2969854</v>
      </c>
      <c r="KG114" s="398"/>
      <c r="KH114" s="409"/>
      <c r="KJ114" s="400" t="s">
        <v>61</v>
      </c>
      <c r="KK114" s="400"/>
      <c r="KL114" s="399">
        <f>KN105+KN73+KN62+KN53+KN30</f>
        <v>1558114689.1261835</v>
      </c>
      <c r="KM114" s="407"/>
      <c r="KN114" s="1"/>
      <c r="KP114" s="400" t="s">
        <v>61</v>
      </c>
      <c r="KQ114" s="400"/>
      <c r="KR114" s="399">
        <f>KT105+KT73+KT62+KT53+KT30</f>
        <v>1574759938.7402973</v>
      </c>
      <c r="KS114" s="407"/>
      <c r="KT114" s="1"/>
      <c r="KV114" s="400" t="s">
        <v>61</v>
      </c>
      <c r="KW114" s="400"/>
      <c r="KX114" s="399">
        <f>KZ105+KZ73+KZ62+KZ53+KZ30</f>
        <v>1593691587.1399066</v>
      </c>
      <c r="KY114" s="407"/>
      <c r="KZ114" s="1"/>
      <c r="LB114" s="400" t="s">
        <v>61</v>
      </c>
      <c r="LC114" s="400"/>
      <c r="LD114" s="399">
        <f>LF105+LF73+LF62+LF53+LF30</f>
        <v>1633900008.9215889</v>
      </c>
      <c r="LE114" s="407"/>
      <c r="LH114" s="400" t="s">
        <v>61</v>
      </c>
      <c r="LI114" s="400"/>
      <c r="LJ114" s="399">
        <f>LL105+LL73+LL62+LL53+LL30</f>
        <v>1701441520.8387361</v>
      </c>
      <c r="LK114" s="407"/>
      <c r="LN114" s="400" t="s">
        <v>61</v>
      </c>
      <c r="LO114" s="400"/>
      <c r="LP114" s="399">
        <f>LR105+LR73+LR62+LR53+LR30</f>
        <v>1743863798.4618628</v>
      </c>
      <c r="LQ114" s="407"/>
      <c r="LT114" s="400" t="s">
        <v>61</v>
      </c>
      <c r="LU114" s="400"/>
      <c r="LV114" s="399">
        <f>LX105+LX73+LX62+LX53+LX30</f>
        <v>1751094999.0324986</v>
      </c>
      <c r="LW114" s="407"/>
      <c r="LZ114" s="400" t="s">
        <v>61</v>
      </c>
      <c r="MA114" s="400"/>
      <c r="MB114" s="399">
        <f>MD105+MD73+MD62+MD53+MD30</f>
        <v>1795410999.1577959</v>
      </c>
      <c r="MC114" s="407"/>
      <c r="MF114" s="400" t="s">
        <v>61</v>
      </c>
      <c r="MG114" s="400"/>
      <c r="MH114" s="399">
        <f>MJ105+MJ73+MJ62+MJ53+MJ30</f>
        <v>1824763246.5756907</v>
      </c>
      <c r="MI114" s="407"/>
      <c r="ML114" s="400" t="s">
        <v>61</v>
      </c>
      <c r="MM114" s="400"/>
      <c r="MN114" s="399">
        <f>MP105+MP73+MP62+MP53+MP30</f>
        <v>1895917045.663229</v>
      </c>
      <c r="MO114" s="407"/>
      <c r="MR114" s="400" t="s">
        <v>61</v>
      </c>
      <c r="MS114" s="400"/>
      <c r="MT114" s="399">
        <f>MV105+MV73+MV62+MV53+MV30</f>
        <v>1961272309.3577464</v>
      </c>
      <c r="MU114" s="407"/>
      <c r="MX114" s="400" t="s">
        <v>61</v>
      </c>
      <c r="MY114" s="400"/>
      <c r="MZ114" s="399">
        <f>NB105+NB73+NB62+NB53+NB30</f>
        <v>1943565762.6662681</v>
      </c>
      <c r="NA114" s="407"/>
      <c r="ND114" s="400" t="s">
        <v>61</v>
      </c>
      <c r="NE114" s="400"/>
      <c r="NF114" s="399">
        <f>NH105+NH73+NH62+NH53+NH30</f>
        <v>2105123364.1187606</v>
      </c>
      <c r="NG114" s="407"/>
      <c r="NJ114" s="400" t="s">
        <v>61</v>
      </c>
      <c r="NK114" s="400"/>
      <c r="NL114" s="399">
        <f>NN105+NN73+NN62+NN53+NN30</f>
        <v>2166331015.6476154</v>
      </c>
      <c r="NM114" s="407"/>
      <c r="NP114" s="400" t="s">
        <v>61</v>
      </c>
      <c r="NQ114" s="400"/>
      <c r="NR114" s="399">
        <f>NT105+NT73+NT62+NT53+NT30</f>
        <v>2170017803.7112064</v>
      </c>
      <c r="NS114" s="407"/>
      <c r="NV114" s="400" t="s">
        <v>61</v>
      </c>
      <c r="NW114" s="400"/>
      <c r="NX114" s="399">
        <f>NZ105+NZ73+NZ62+NZ53+NZ30</f>
        <v>2222335635.505003</v>
      </c>
      <c r="NY114" s="407"/>
      <c r="OB114" s="400" t="s">
        <v>61</v>
      </c>
      <c r="OC114" s="400"/>
      <c r="OD114" s="399">
        <f>OF105+OF73+OF62+OF53+OF30</f>
        <v>2157941764.2151165</v>
      </c>
      <c r="OE114" s="407"/>
      <c r="OH114" s="400" t="s">
        <v>61</v>
      </c>
      <c r="OI114" s="400"/>
      <c r="OJ114" s="399">
        <f>OL105+OL73+OL62+OL53+OL30</f>
        <v>2368698274.6258965</v>
      </c>
      <c r="OK114" s="407"/>
      <c r="ON114" s="400" t="s">
        <v>61</v>
      </c>
      <c r="OO114" s="400"/>
      <c r="OP114" s="399">
        <f>OR105+OR73+OR62+OR53+OR30</f>
        <v>2463231426.0261807</v>
      </c>
      <c r="OQ114" s="407"/>
      <c r="OT114" s="400" t="s">
        <v>61</v>
      </c>
      <c r="OU114" s="400"/>
      <c r="OV114" s="399">
        <f>OX105+OX73+OX62+OX53+OX30</f>
        <v>2581280135.054595</v>
      </c>
      <c r="OW114" s="407"/>
      <c r="OZ114" s="400" t="s">
        <v>61</v>
      </c>
      <c r="PA114" s="400"/>
      <c r="PB114" s="399">
        <f>PD105+PD73+PD62+PD53+PD30</f>
        <v>2592038165.6096091</v>
      </c>
      <c r="PC114" s="407"/>
      <c r="PF114" s="400" t="s">
        <v>61</v>
      </c>
      <c r="PG114" s="400"/>
      <c r="PH114" s="399">
        <f>PJ105+PJ73+PJ62+PJ53+PJ30</f>
        <v>2641147587.6100945</v>
      </c>
      <c r="PI114" s="407"/>
      <c r="PL114" s="400" t="s">
        <v>61</v>
      </c>
      <c r="PM114" s="400"/>
      <c r="PN114" s="399">
        <f>PP105+PP73+PP62+PP53+PP30</f>
        <v>2697806214.5904503</v>
      </c>
      <c r="PO114" s="407"/>
      <c r="PR114" s="400" t="s">
        <v>61</v>
      </c>
      <c r="PS114" s="400"/>
      <c r="PT114" s="399">
        <f>PV105+PV73+PV62+PV53+PV30</f>
        <v>2693574272.4959021</v>
      </c>
      <c r="PU114" s="407"/>
      <c r="PX114" s="400" t="s">
        <v>61</v>
      </c>
      <c r="PY114" s="400"/>
      <c r="PZ114" s="399">
        <f>QB105+QB73+QB62+QB53+QB30</f>
        <v>2767706125.2749462</v>
      </c>
      <c r="QA114" s="407"/>
      <c r="QD114" s="400" t="s">
        <v>61</v>
      </c>
      <c r="QE114" s="400"/>
      <c r="QF114" s="399">
        <f>QH105+QH73+QH62+QH53+QH30</f>
        <v>2756173918.6447506</v>
      </c>
      <c r="QG114" s="407"/>
      <c r="QJ114" s="400" t="s">
        <v>61</v>
      </c>
      <c r="QK114" s="400"/>
      <c r="QL114" s="399">
        <f>QN105+QN73+QN62+QN53+QN30</f>
        <v>2799919907.5861807</v>
      </c>
      <c r="QM114" s="407"/>
      <c r="QP114" s="400" t="s">
        <v>61</v>
      </c>
      <c r="QQ114" s="400"/>
      <c r="QR114" s="399">
        <f>QT105+QT73+QT62+QT53+QT30</f>
        <v>2829169525.9610696</v>
      </c>
      <c r="QS114" s="407"/>
      <c r="QV114" s="400" t="s">
        <v>61</v>
      </c>
      <c r="QW114" s="400"/>
      <c r="QX114" s="399">
        <f>QZ105+QZ73+QZ62+QZ53+QZ30</f>
        <v>2834485315.0292912</v>
      </c>
      <c r="QY114" s="407"/>
      <c r="RB114" s="400" t="s">
        <v>61</v>
      </c>
      <c r="RC114" s="400"/>
      <c r="RD114" s="399">
        <f>RF105+RF73+RF62+RF53+RF30</f>
        <v>2841275724.683219</v>
      </c>
      <c r="RE114" s="407"/>
      <c r="RH114" s="400" t="s">
        <v>61</v>
      </c>
      <c r="RI114" s="400"/>
      <c r="RJ114" s="399">
        <f>RL105+RL73+RL62+RL53+RL30</f>
        <v>2824399936.1245394</v>
      </c>
      <c r="RK114" s="407"/>
      <c r="RN114" s="400" t="s">
        <v>61</v>
      </c>
      <c r="RO114" s="400"/>
      <c r="RP114" s="399">
        <f>RR105+RR73+RR62+RR53+RR30</f>
        <v>2809577597.1116834</v>
      </c>
      <c r="RQ114" s="407"/>
      <c r="RT114" s="400" t="s">
        <v>61</v>
      </c>
      <c r="RU114" s="400"/>
      <c r="RV114" s="399">
        <f>RX105+RX73+RX62+RX53+RX30</f>
        <v>2797868533.7157683</v>
      </c>
      <c r="RW114" s="407"/>
      <c r="RZ114" s="400" t="s">
        <v>61</v>
      </c>
      <c r="SA114" s="400"/>
      <c r="SB114" s="399">
        <f>SD105+SD73+SD62+SD53+SD30</f>
        <v>2795602678.4927225</v>
      </c>
      <c r="SC114" s="407"/>
      <c r="SF114" s="400" t="s">
        <v>61</v>
      </c>
      <c r="SG114" s="400"/>
      <c r="SH114" s="399">
        <f>SJ105+SJ73+SJ62+SJ53+SJ30</f>
        <v>2806597806.6938033</v>
      </c>
      <c r="SI114" s="407"/>
      <c r="SL114" s="400" t="s">
        <v>61</v>
      </c>
      <c r="SM114" s="400"/>
      <c r="SN114" s="399">
        <f>SP105+SP73+SP62+SP53+SP30</f>
        <v>2775277765.7132883</v>
      </c>
      <c r="SO114" s="407"/>
      <c r="SR114" s="400" t="s">
        <v>61</v>
      </c>
      <c r="SS114" s="400"/>
      <c r="ST114" s="399">
        <f>SV105+SV73+SV62+SV53+SV30</f>
        <v>2771161588.2249446</v>
      </c>
      <c r="SU114" s="407"/>
      <c r="SX114" s="400" t="s">
        <v>61</v>
      </c>
      <c r="SY114" s="400"/>
      <c r="SZ114" s="399">
        <f>TB105+TB73+TB62+TB53+TB30</f>
        <v>2772559099.9875569</v>
      </c>
      <c r="TA114" s="407"/>
      <c r="TD114" s="400" t="s">
        <v>61</v>
      </c>
      <c r="TE114" s="400"/>
      <c r="TF114" s="399">
        <f>TH105+TH73+TH62+TH53+TH30</f>
        <v>2776021833.4162712</v>
      </c>
      <c r="TG114" s="407" t="s">
        <v>376</v>
      </c>
      <c r="TH114" s="107">
        <f>+TF114-QL114</f>
        <v>-23898074.169909477</v>
      </c>
      <c r="TI114" s="444">
        <f>+TH114/QL114</f>
        <v>-8.5352706358347505E-3</v>
      </c>
      <c r="TJ114" s="400" t="s">
        <v>61</v>
      </c>
      <c r="TK114" s="400"/>
      <c r="TL114" s="399">
        <f>TN105+TN73+TN62+TN53+TN30</f>
        <v>2757215474.8206763</v>
      </c>
      <c r="TM114" s="407"/>
      <c r="TN114" s="107"/>
      <c r="TO114" s="444"/>
      <c r="TP114" s="400" t="s">
        <v>61</v>
      </c>
      <c r="TQ114" s="400"/>
      <c r="TR114" s="399">
        <f>TT105+TT73+TT62+TT53+TT30</f>
        <v>2756243627.8022537</v>
      </c>
      <c r="TS114" s="407"/>
      <c r="TT114" s="107"/>
      <c r="TU114" s="444"/>
      <c r="TV114" s="400" t="s">
        <v>61</v>
      </c>
      <c r="TW114" s="400"/>
      <c r="TX114" s="399">
        <f>TZ105+TZ73+TZ62+TZ53+TZ30</f>
        <v>2906706708.6787658</v>
      </c>
      <c r="TY114" s="407"/>
      <c r="TZ114" s="107"/>
      <c r="UA114" s="444"/>
      <c r="UB114" s="400" t="s">
        <v>61</v>
      </c>
      <c r="UC114" s="400"/>
      <c r="UD114" s="399">
        <f>UF105+UF73+UF62+UF53+UF30</f>
        <v>2894748196.3084326</v>
      </c>
      <c r="UE114" s="407"/>
      <c r="UF114" s="107"/>
      <c r="UG114" s="444"/>
    </row>
    <row r="115" spans="2:553" ht="24.95" customHeight="1" x14ac:dyDescent="0.25">
      <c r="B115" s="396"/>
      <c r="D115" s="504" t="s">
        <v>84</v>
      </c>
      <c r="E115" s="504"/>
      <c r="F115" s="410">
        <v>29</v>
      </c>
      <c r="G115" s="94"/>
      <c r="H115" s="378"/>
      <c r="I115" s="402" t="s">
        <v>84</v>
      </c>
      <c r="J115" s="402"/>
      <c r="K115" s="410">
        <f>15+6+5+2+5</f>
        <v>33</v>
      </c>
      <c r="L115" s="94"/>
      <c r="M115" s="378"/>
      <c r="N115" s="402" t="s">
        <v>83</v>
      </c>
      <c r="O115" s="403"/>
      <c r="P115" s="388">
        <f>P105+P73+P53+P30+P62</f>
        <v>52427</v>
      </c>
      <c r="Q115" s="378"/>
      <c r="R115" s="378"/>
      <c r="S115" s="402" t="s">
        <v>83</v>
      </c>
      <c r="T115" s="403"/>
      <c r="U115" s="388">
        <f>U105+U73+U62+U53+U30</f>
        <v>52752</v>
      </c>
      <c r="V115" s="378"/>
      <c r="W115" s="378"/>
      <c r="X115" s="402" t="s">
        <v>83</v>
      </c>
      <c r="Y115" s="403"/>
      <c r="Z115" s="388">
        <f>Z105+Z73+Z62+Z53+Z30</f>
        <v>52597</v>
      </c>
      <c r="AA115" s="411"/>
      <c r="AB115" s="411"/>
      <c r="AC115" s="402" t="s">
        <v>83</v>
      </c>
      <c r="AD115" s="403"/>
      <c r="AE115" s="393">
        <f>AE105+AE73+AE62+AE53+AE30</f>
        <v>52618</v>
      </c>
      <c r="AH115" s="402" t="s">
        <v>83</v>
      </c>
      <c r="AI115" s="403"/>
      <c r="AJ115" s="388">
        <f>AJ105+AJ73+AJ62+AJ53+AJ30</f>
        <v>52627</v>
      </c>
      <c r="AM115" s="402" t="s">
        <v>83</v>
      </c>
      <c r="AN115" s="403"/>
      <c r="AO115" s="388">
        <f>AO105+AO73+AO62+AO53+AO30</f>
        <v>52630</v>
      </c>
      <c r="AP115" s="320"/>
      <c r="AS115" s="402" t="s">
        <v>83</v>
      </c>
      <c r="AT115" s="403"/>
      <c r="AU115" s="388">
        <f>AU105+AU73+AU62+AU53+AU30</f>
        <v>52219</v>
      </c>
      <c r="AV115" s="378"/>
      <c r="AX115" s="402" t="s">
        <v>83</v>
      </c>
      <c r="AY115" s="403"/>
      <c r="AZ115" s="388">
        <f>AZ105+AZ73+AZ62+AZ53+AZ30</f>
        <v>52268</v>
      </c>
      <c r="BA115" s="378"/>
      <c r="BC115" s="402" t="s">
        <v>83</v>
      </c>
      <c r="BD115" s="403"/>
      <c r="BE115" s="388">
        <f>BE105+BE73+BE62+BE53+BE30</f>
        <v>50732</v>
      </c>
      <c r="BF115" s="378"/>
      <c r="BH115" s="402" t="s">
        <v>83</v>
      </c>
      <c r="BI115" s="403"/>
      <c r="BJ115" s="394">
        <f>BJ105+BJ73+BJ62+BJ53+BJ30</f>
        <v>52160</v>
      </c>
      <c r="BM115" s="402" t="s">
        <v>83</v>
      </c>
      <c r="BN115" s="403"/>
      <c r="BO115" s="394">
        <f>BO105+BO73+BO62+BO53+BO30</f>
        <v>52221</v>
      </c>
      <c r="BR115" s="402" t="s">
        <v>83</v>
      </c>
      <c r="BS115" s="403"/>
      <c r="BT115" s="394">
        <f>BT105+BT73+BT62+BT53+BT30</f>
        <v>52322</v>
      </c>
      <c r="BW115" s="402" t="s">
        <v>83</v>
      </c>
      <c r="BX115" s="403"/>
      <c r="BY115" s="394">
        <f>BY105+BY73+BY62+BY53+BY30</f>
        <v>52386</v>
      </c>
      <c r="CB115" s="402" t="s">
        <v>83</v>
      </c>
      <c r="CC115" s="403"/>
      <c r="CD115" s="394">
        <f>CD105+CD73+CD62+CD53+CD30</f>
        <v>52445</v>
      </c>
      <c r="CG115" s="402" t="s">
        <v>83</v>
      </c>
      <c r="CH115" s="403"/>
      <c r="CI115" s="394">
        <f>CI105+CI73+CI62+CI53+CI30</f>
        <v>52633</v>
      </c>
      <c r="CL115" s="402" t="s">
        <v>83</v>
      </c>
      <c r="CM115" s="403"/>
      <c r="CN115" s="394">
        <f>CN105+CN73+CN62+CN53+CN30</f>
        <v>52824</v>
      </c>
      <c r="CP115" s="107"/>
      <c r="CQ115" s="402" t="s">
        <v>83</v>
      </c>
      <c r="CR115" s="403"/>
      <c r="CS115" s="394">
        <f>CS105+CS73+CS62+CS53+CS30</f>
        <v>53075</v>
      </c>
      <c r="CU115" s="107"/>
      <c r="CV115" s="402" t="s">
        <v>83</v>
      </c>
      <c r="CW115" s="403"/>
      <c r="CX115" s="394">
        <f>CX105+CX73+CX62+CX53+CX30</f>
        <v>53455</v>
      </c>
      <c r="CZ115" s="107"/>
      <c r="DA115" s="107"/>
      <c r="DB115" s="402" t="s">
        <v>83</v>
      </c>
      <c r="DC115" s="403"/>
      <c r="DD115" s="394">
        <f>DD105+DD73+DD62+DD53+DD30</f>
        <v>53713</v>
      </c>
      <c r="DF115" s="107"/>
      <c r="DG115" s="402" t="s">
        <v>83</v>
      </c>
      <c r="DH115" s="403"/>
      <c r="DI115" s="394">
        <f>DI105+DI73+DI62+DI53+DI30</f>
        <v>53949</v>
      </c>
      <c r="DK115" s="107"/>
      <c r="DL115" s="402" t="s">
        <v>83</v>
      </c>
      <c r="DM115" s="403"/>
      <c r="DN115" s="394">
        <f>DN105+DN73+DN62+DN53+DN30</f>
        <v>54102</v>
      </c>
      <c r="DP115" s="107"/>
      <c r="DQ115" s="402" t="s">
        <v>83</v>
      </c>
      <c r="DR115" s="403"/>
      <c r="DS115" s="394">
        <f>DS105+DS73+DS62+DS53+DS30</f>
        <v>54256</v>
      </c>
      <c r="DU115" s="107"/>
      <c r="DV115" s="402" t="s">
        <v>83</v>
      </c>
      <c r="DW115" s="403"/>
      <c r="DX115" s="394">
        <f>DX105+DX73+DX62+DX53+DX30</f>
        <v>54513</v>
      </c>
      <c r="DZ115" s="107"/>
      <c r="EA115" s="402" t="s">
        <v>83</v>
      </c>
      <c r="EB115" s="403"/>
      <c r="EC115" s="394">
        <f>EC105+EC73+EC62+EC53+EC30</f>
        <v>54606</v>
      </c>
      <c r="EE115" s="107"/>
      <c r="EF115" s="402" t="s">
        <v>83</v>
      </c>
      <c r="EG115" s="403"/>
      <c r="EH115" s="394">
        <f>EH105+EH73+EH62+EH53+EH30</f>
        <v>54728</v>
      </c>
      <c r="EJ115" s="107"/>
      <c r="EK115" s="402" t="s">
        <v>83</v>
      </c>
      <c r="EL115" s="403"/>
      <c r="EM115" s="394">
        <f>EM105+EM73+EM62+EM53+EM30</f>
        <v>54740</v>
      </c>
      <c r="EO115" s="107"/>
      <c r="EP115" s="402" t="s">
        <v>83</v>
      </c>
      <c r="EQ115" s="403"/>
      <c r="ER115" s="394">
        <f>ER105+ER73+ER62+ER53+ER30</f>
        <v>54930</v>
      </c>
      <c r="ET115" s="107"/>
      <c r="EV115" s="402" t="s">
        <v>83</v>
      </c>
      <c r="EW115" s="403"/>
      <c r="EX115" s="394">
        <f>EX105+EX73+EX62+EX53+EX30</f>
        <v>55207</v>
      </c>
      <c r="EZ115" s="107"/>
      <c r="FB115" s="402" t="s">
        <v>83</v>
      </c>
      <c r="FC115" s="403"/>
      <c r="FD115" s="394">
        <f>FD105+FD73+FD62+FD53+FD30</f>
        <v>55282</v>
      </c>
      <c r="FF115" s="107"/>
      <c r="FH115" s="402" t="s">
        <v>83</v>
      </c>
      <c r="FI115" s="403"/>
      <c r="FJ115" s="394">
        <f>FJ105+FJ73+FJ62+FJ53+FJ30</f>
        <v>55660</v>
      </c>
      <c r="FL115" s="107"/>
      <c r="FN115" s="402" t="s">
        <v>83</v>
      </c>
      <c r="FO115" s="403"/>
      <c r="FP115" s="394">
        <f>FP105+FP73+FP62+FP53+FP30</f>
        <v>56028</v>
      </c>
      <c r="FR115" s="107"/>
      <c r="FT115" s="402" t="s">
        <v>83</v>
      </c>
      <c r="FU115" s="403"/>
      <c r="FV115" s="394">
        <f>FV105+FV73+FV62+FV53+FV30</f>
        <v>56348</v>
      </c>
      <c r="FX115" s="107"/>
      <c r="FZ115" s="402" t="s">
        <v>83</v>
      </c>
      <c r="GA115" s="403"/>
      <c r="GB115" s="394">
        <f>GB105+GB73+GB62+GB53+GB30</f>
        <v>56608</v>
      </c>
      <c r="GD115" s="107"/>
      <c r="GF115" s="402" t="s">
        <v>83</v>
      </c>
      <c r="GG115" s="403"/>
      <c r="GH115" s="394">
        <f>GH105+GH73+GH62+GH53+GH30</f>
        <v>56599</v>
      </c>
      <c r="GJ115" s="107"/>
      <c r="GL115" s="402" t="s">
        <v>83</v>
      </c>
      <c r="GM115" s="403"/>
      <c r="GN115" s="394">
        <f>GN105+GN73+GN62+GN53+GN30</f>
        <v>56750</v>
      </c>
      <c r="GP115" s="107"/>
      <c r="GR115" s="402" t="s">
        <v>83</v>
      </c>
      <c r="GS115" s="403"/>
      <c r="GT115" s="394">
        <f>GT105+GT73+GT62+GT53+GT30</f>
        <v>56718</v>
      </c>
      <c r="GV115" s="107"/>
      <c r="GX115" s="402" t="s">
        <v>83</v>
      </c>
      <c r="GY115" s="403"/>
      <c r="GZ115" s="394">
        <f>GZ105+GZ73+GZ62+GZ53+GZ30</f>
        <v>56937</v>
      </c>
      <c r="HB115" s="412"/>
      <c r="HD115" s="402" t="s">
        <v>83</v>
      </c>
      <c r="HE115" s="403"/>
      <c r="HF115" s="394">
        <f>HF105+HF73+HF62+HF53+HF30</f>
        <v>57207</v>
      </c>
      <c r="HH115" s="412"/>
      <c r="HJ115" s="402" t="s">
        <v>83</v>
      </c>
      <c r="HK115" s="403"/>
      <c r="HL115" s="394">
        <f>HL105+HL73+HL62+HL53+HL30</f>
        <v>57334</v>
      </c>
      <c r="HN115" s="412"/>
      <c r="HP115" s="402" t="s">
        <v>83</v>
      </c>
      <c r="HQ115" s="403"/>
      <c r="HR115" s="394">
        <f>HR105+HR73+HR62+HR53+HR30</f>
        <v>57380</v>
      </c>
      <c r="HT115" s="412"/>
      <c r="HV115" s="402" t="s">
        <v>83</v>
      </c>
      <c r="HW115" s="403"/>
      <c r="HX115" s="394">
        <f>HX105+HX73+HX62+HX53+HX30</f>
        <v>57882</v>
      </c>
      <c r="HZ115" s="412"/>
      <c r="IB115" s="402" t="s">
        <v>83</v>
      </c>
      <c r="IC115" s="403"/>
      <c r="ID115" s="394">
        <f>ID105+ID73+ID62+ID53+ID30</f>
        <v>58083</v>
      </c>
      <c r="IF115" s="412"/>
      <c r="IH115" s="402" t="s">
        <v>83</v>
      </c>
      <c r="II115" s="403"/>
      <c r="IJ115" s="394">
        <f>IJ105+IJ73+IJ62+IJ53+IJ30</f>
        <v>58444</v>
      </c>
      <c r="IL115" s="412"/>
      <c r="IN115" s="402" t="s">
        <v>83</v>
      </c>
      <c r="IO115" s="403"/>
      <c r="IP115" s="394">
        <f>IP105+IP73+IP62+IP53+IP30</f>
        <v>58684</v>
      </c>
      <c r="IR115" s="412"/>
      <c r="IT115" s="402" t="s">
        <v>83</v>
      </c>
      <c r="IU115" s="403"/>
      <c r="IV115" s="394">
        <f>IV105+IV73+IV62+IV53+IV30</f>
        <v>58869</v>
      </c>
      <c r="IX115" s="412"/>
      <c r="IZ115" s="402" t="s">
        <v>83</v>
      </c>
      <c r="JA115" s="403"/>
      <c r="JB115" s="394">
        <f>JB105+JB73+JB62+JB53+JB30</f>
        <v>59286</v>
      </c>
      <c r="JD115" s="412"/>
      <c r="JF115" s="402" t="s">
        <v>83</v>
      </c>
      <c r="JG115" s="403"/>
      <c r="JH115" s="394">
        <f>JH105+JH73+JH62+JH53+JH30</f>
        <v>58910</v>
      </c>
      <c r="JJ115" s="412"/>
      <c r="JL115" s="402" t="s">
        <v>83</v>
      </c>
      <c r="JM115" s="403"/>
      <c r="JN115" s="394">
        <f>JN105+JN73+JN62+JN53+JN30</f>
        <v>60044</v>
      </c>
      <c r="JP115" s="412"/>
      <c r="JR115" s="402" t="s">
        <v>83</v>
      </c>
      <c r="JS115" s="403"/>
      <c r="JT115" s="394">
        <f>JT105+JT73+JT62+JT53+JT30</f>
        <v>60600</v>
      </c>
      <c r="JV115" s="412"/>
      <c r="JX115" s="402" t="s">
        <v>83</v>
      </c>
      <c r="JY115" s="403"/>
      <c r="JZ115" s="394">
        <f>JZ105+JZ73+JZ62+JZ53+JZ30</f>
        <v>60911</v>
      </c>
      <c r="KB115" s="412"/>
      <c r="KD115" s="402" t="s">
        <v>83</v>
      </c>
      <c r="KE115" s="403"/>
      <c r="KF115" s="394">
        <f>KF105+KF73+KF62+KF53+KF30</f>
        <v>61206</v>
      </c>
      <c r="KH115" s="412"/>
      <c r="KJ115" s="402" t="s">
        <v>83</v>
      </c>
      <c r="KK115" s="403"/>
      <c r="KL115" s="394">
        <f>KL105+KL73+KL62+KL53+KL30</f>
        <v>61716</v>
      </c>
      <c r="KN115" s="107"/>
      <c r="KP115" s="402" t="s">
        <v>83</v>
      </c>
      <c r="KQ115" s="403"/>
      <c r="KR115" s="394">
        <f>KR105+KR73+KR62+KR53+KR30</f>
        <v>62059</v>
      </c>
      <c r="KT115" s="107"/>
      <c r="KV115" s="402" t="s">
        <v>83</v>
      </c>
      <c r="KW115" s="403"/>
      <c r="KX115" s="394">
        <f>KX105+KX73+KX62+KX53+KX30</f>
        <v>62425</v>
      </c>
      <c r="KZ115" s="107"/>
      <c r="LB115" s="402" t="s">
        <v>83</v>
      </c>
      <c r="LC115" s="403"/>
      <c r="LD115" s="394">
        <f>LD105+LD73+LD62+LD53+LD30</f>
        <v>62949</v>
      </c>
      <c r="LF115" s="107"/>
      <c r="LH115" s="402" t="s">
        <v>83</v>
      </c>
      <c r="LI115" s="403"/>
      <c r="LJ115" s="394">
        <f>LJ105+LJ73+LJ62+LJ53+LJ30</f>
        <v>63326</v>
      </c>
      <c r="LL115" s="107"/>
      <c r="LN115" s="402" t="s">
        <v>83</v>
      </c>
      <c r="LO115" s="403"/>
      <c r="LP115" s="394">
        <f>LP105+LP73+LP62+LP53+LP30</f>
        <v>63941</v>
      </c>
      <c r="LR115" s="107"/>
      <c r="LT115" s="402" t="s">
        <v>83</v>
      </c>
      <c r="LU115" s="403"/>
      <c r="LV115" s="394">
        <f>LV105+LV73+LV62+LV53+LV30</f>
        <v>64597</v>
      </c>
      <c r="LX115" s="107"/>
      <c r="LZ115" s="402" t="s">
        <v>83</v>
      </c>
      <c r="MA115" s="403"/>
      <c r="MB115" s="394">
        <f>MB105+MB73+MB62+MB53+MB30</f>
        <v>65292</v>
      </c>
      <c r="MD115" s="107"/>
      <c r="MF115" s="402" t="s">
        <v>83</v>
      </c>
      <c r="MG115" s="403"/>
      <c r="MH115" s="394">
        <f>MH105+MH73+MH62+MH53+MH30</f>
        <v>65928</v>
      </c>
      <c r="MJ115" s="107"/>
      <c r="ML115" s="402" t="s">
        <v>83</v>
      </c>
      <c r="MM115" s="403"/>
      <c r="MN115" s="394">
        <f>MN105+MN73+MN62+MN53+MN30</f>
        <v>66614</v>
      </c>
      <c r="MP115" s="107"/>
      <c r="MR115" s="402" t="s">
        <v>83</v>
      </c>
      <c r="MS115" s="403"/>
      <c r="MT115" s="394">
        <f>MT105+MT73+MT62+MT53+MT30</f>
        <v>67192</v>
      </c>
      <c r="MV115" s="107"/>
      <c r="MX115" s="402" t="s">
        <v>83</v>
      </c>
      <c r="MY115" s="403"/>
      <c r="MZ115" s="394">
        <f>MZ105+MZ73+MZ62+MZ53+MZ30</f>
        <v>67830</v>
      </c>
      <c r="NB115" s="107"/>
      <c r="ND115" s="402" t="s">
        <v>83</v>
      </c>
      <c r="NE115" s="403"/>
      <c r="NF115" s="394">
        <f>NF105+NF73+NF62+NF53+NF30</f>
        <v>68231</v>
      </c>
      <c r="NH115" s="107"/>
      <c r="NJ115" s="402" t="s">
        <v>83</v>
      </c>
      <c r="NK115" s="403"/>
      <c r="NL115" s="394">
        <f>NL105+NL73+NL62+NL53+NL30</f>
        <v>68814</v>
      </c>
      <c r="NN115" s="107"/>
      <c r="NP115" s="402" t="s">
        <v>83</v>
      </c>
      <c r="NQ115" s="403"/>
      <c r="NR115" s="394">
        <f>NR105+NR73+NR62+NR53+NR30</f>
        <v>69314</v>
      </c>
      <c r="NT115" s="107"/>
      <c r="NV115" s="402" t="s">
        <v>83</v>
      </c>
      <c r="NW115" s="403"/>
      <c r="NX115" s="394">
        <f>NX105+NX73+NX62+NX53+NX30</f>
        <v>69734</v>
      </c>
      <c r="NZ115" s="107"/>
      <c r="OB115" s="402" t="s">
        <v>83</v>
      </c>
      <c r="OC115" s="403"/>
      <c r="OD115" s="394">
        <f>OD105+OD73+OD62+OD53+OD30</f>
        <v>70290</v>
      </c>
      <c r="OF115" s="107"/>
      <c r="OH115" s="402" t="s">
        <v>83</v>
      </c>
      <c r="OI115" s="403"/>
      <c r="OJ115" s="394">
        <f>OJ105+OJ73+OJ62+OJ53+OJ30</f>
        <v>70899</v>
      </c>
      <c r="OL115" s="107"/>
      <c r="ON115" s="402" t="s">
        <v>83</v>
      </c>
      <c r="OO115" s="403"/>
      <c r="OP115" s="394">
        <f>OP105+OP73+OP62+OP53+OP30</f>
        <v>71558</v>
      </c>
      <c r="OR115" s="107"/>
      <c r="OT115" s="402" t="s">
        <v>83</v>
      </c>
      <c r="OU115" s="403"/>
      <c r="OV115" s="394">
        <f>OV105+OV73+OV62+OV53+OV30</f>
        <v>72147</v>
      </c>
      <c r="OX115" s="107"/>
      <c r="OZ115" s="402" t="s">
        <v>83</v>
      </c>
      <c r="PA115" s="403"/>
      <c r="PB115" s="394">
        <f>PB105+PB73+PB62+PB53+PB30</f>
        <v>72835</v>
      </c>
      <c r="PD115" s="107"/>
      <c r="PF115" s="402" t="s">
        <v>83</v>
      </c>
      <c r="PG115" s="403"/>
      <c r="PH115" s="394">
        <f>PH105+PH73+PH62+PH53+PH30</f>
        <v>73443</v>
      </c>
      <c r="PJ115" s="107"/>
      <c r="PL115" s="402" t="s">
        <v>83</v>
      </c>
      <c r="PM115" s="403"/>
      <c r="PN115" s="394">
        <f>PN105+PN73+PN62+PN53+PN30</f>
        <v>74113</v>
      </c>
      <c r="PP115" s="107"/>
      <c r="PR115" s="402" t="s">
        <v>83</v>
      </c>
      <c r="PS115" s="403"/>
      <c r="PT115" s="394">
        <f>PT105+PT73+PT62+PT53+PT30</f>
        <v>74665</v>
      </c>
      <c r="PV115" s="107"/>
      <c r="PX115" s="402" t="s">
        <v>83</v>
      </c>
      <c r="PY115" s="403"/>
      <c r="PZ115" s="394">
        <f>PZ105+PZ73+PZ62+PZ53+PZ30</f>
        <v>75226</v>
      </c>
      <c r="QB115" s="107"/>
      <c r="QD115" s="402" t="s">
        <v>83</v>
      </c>
      <c r="QE115" s="403"/>
      <c r="QF115" s="394">
        <f>QF105+QF73+QF62+QF53+QF30</f>
        <v>75702</v>
      </c>
      <c r="QH115" s="107"/>
      <c r="QJ115" s="402" t="s">
        <v>83</v>
      </c>
      <c r="QK115" s="403"/>
      <c r="QL115" s="394">
        <f>QL105+QL73+QL62+QL53+QL30</f>
        <v>76269</v>
      </c>
      <c r="QN115" s="107"/>
      <c r="QP115" s="402" t="s">
        <v>83</v>
      </c>
      <c r="QQ115" s="403"/>
      <c r="QR115" s="394">
        <f>QR105+QR73+QR62+QR53+QR30</f>
        <v>76719</v>
      </c>
      <c r="QT115" s="107"/>
      <c r="QV115" s="402" t="s">
        <v>83</v>
      </c>
      <c r="QW115" s="403"/>
      <c r="QX115" s="394">
        <f>QX105+QX73+QX62+QX53+QX30</f>
        <v>77207</v>
      </c>
      <c r="QZ115" s="107"/>
      <c r="RB115" s="402" t="s">
        <v>83</v>
      </c>
      <c r="RC115" s="403"/>
      <c r="RD115" s="394">
        <f>RD105+RD73+RD62+RD53+RD30</f>
        <v>77859</v>
      </c>
      <c r="RF115" s="107"/>
      <c r="RH115" s="402" t="s">
        <v>83</v>
      </c>
      <c r="RI115" s="403"/>
      <c r="RJ115" s="394">
        <f>RJ105+RJ73+RJ62+RJ53+RJ30</f>
        <v>78487</v>
      </c>
      <c r="RL115" s="107"/>
      <c r="RN115" s="402" t="s">
        <v>83</v>
      </c>
      <c r="RO115" s="403"/>
      <c r="RP115" s="394">
        <f>RP105+RP73+RP62+RP53+RP30</f>
        <v>79218</v>
      </c>
      <c r="RR115" s="107"/>
      <c r="RT115" s="402" t="s">
        <v>83</v>
      </c>
      <c r="RU115" s="403"/>
      <c r="RV115" s="394">
        <f>RV105+RV73+RV62+RV53+RV30</f>
        <v>79984</v>
      </c>
      <c r="RX115" s="107"/>
      <c r="RZ115" s="402" t="s">
        <v>83</v>
      </c>
      <c r="SA115" s="403"/>
      <c r="SB115" s="394">
        <f>SB105+SB73+SB62+SB53+SB30</f>
        <v>80759</v>
      </c>
      <c r="SD115" s="107"/>
      <c r="SF115" s="402" t="s">
        <v>83</v>
      </c>
      <c r="SG115" s="403"/>
      <c r="SH115" s="394">
        <f>SH105+SH73+SH62+SH53+SH30</f>
        <v>81610</v>
      </c>
      <c r="SJ115" s="107"/>
      <c r="SL115" s="402" t="s">
        <v>83</v>
      </c>
      <c r="SM115" s="403"/>
      <c r="SN115" s="394">
        <f>SN105+SN73+SN62+SN53+SN30</f>
        <v>82146</v>
      </c>
      <c r="SP115" s="107"/>
      <c r="SR115" s="402" t="s">
        <v>83</v>
      </c>
      <c r="SS115" s="403"/>
      <c r="ST115" s="394">
        <f>ST105+ST73+ST62+ST53+ST30</f>
        <v>82774</v>
      </c>
      <c r="SV115" s="107"/>
      <c r="SX115" s="402" t="s">
        <v>83</v>
      </c>
      <c r="SY115" s="403"/>
      <c r="SZ115" s="394">
        <f>SZ105+SZ73+SZ62+SZ53+SZ30</f>
        <v>83205</v>
      </c>
      <c r="TB115" s="107"/>
      <c r="TD115" s="402" t="s">
        <v>83</v>
      </c>
      <c r="TE115" s="403"/>
      <c r="TF115" s="394">
        <f>TF105+TF73+TF62+TF53+TF30</f>
        <v>83653</v>
      </c>
      <c r="TG115" s="407" t="s">
        <v>376</v>
      </c>
      <c r="TH115" s="107">
        <f>+TF115-QL115</f>
        <v>7384</v>
      </c>
      <c r="TI115" s="444">
        <f>+TH115/QL115</f>
        <v>9.6815219814079118E-2</v>
      </c>
      <c r="TJ115" s="402" t="s">
        <v>83</v>
      </c>
      <c r="TK115" s="403"/>
      <c r="TL115" s="394">
        <f>TL105+TL73+TL62+TL53+TL30</f>
        <v>83967</v>
      </c>
      <c r="TM115" s="407"/>
      <c r="TN115" s="107"/>
      <c r="TO115" s="444"/>
      <c r="TP115" s="402" t="s">
        <v>83</v>
      </c>
      <c r="TQ115" s="403"/>
      <c r="TR115" s="394">
        <f>TR105+TR73+TR62+TR53+TR30</f>
        <v>84270</v>
      </c>
      <c r="TS115" s="407"/>
      <c r="TT115" s="107"/>
      <c r="TU115" s="444"/>
      <c r="TV115" s="402" t="s">
        <v>83</v>
      </c>
      <c r="TW115" s="403"/>
      <c r="TX115" s="394">
        <f>TX105+TX73+TX62+TX53+TX30</f>
        <v>84590</v>
      </c>
      <c r="TY115" s="407"/>
      <c r="TZ115" s="107"/>
      <c r="UA115" s="444"/>
      <c r="UB115" s="402" t="s">
        <v>83</v>
      </c>
      <c r="UC115" s="403"/>
      <c r="UD115" s="394">
        <f>UD105+UD73+UD62+UD53+UD30</f>
        <v>84968</v>
      </c>
      <c r="UE115" s="407"/>
      <c r="UF115" s="107"/>
      <c r="UG115" s="444"/>
    </row>
    <row r="116" spans="2:553" ht="24.95" customHeight="1" x14ac:dyDescent="0.25">
      <c r="B116" s="396"/>
      <c r="D116" s="413" t="s">
        <v>137</v>
      </c>
      <c r="E116" s="414"/>
      <c r="F116" s="415">
        <v>3</v>
      </c>
      <c r="G116" s="378"/>
      <c r="H116" s="378"/>
      <c r="I116" s="413" t="s">
        <v>137</v>
      </c>
      <c r="J116" s="414"/>
      <c r="K116" s="415">
        <v>7</v>
      </c>
      <c r="M116" s="378"/>
      <c r="N116" s="402" t="s">
        <v>84</v>
      </c>
      <c r="O116" s="402"/>
      <c r="P116" s="388">
        <f>16+6+5+2+6</f>
        <v>35</v>
      </c>
      <c r="Q116" s="378"/>
      <c r="R116" s="378"/>
      <c r="S116" s="402" t="s">
        <v>84</v>
      </c>
      <c r="T116" s="402"/>
      <c r="U116" s="410">
        <f>16+6+5+3+6</f>
        <v>36</v>
      </c>
      <c r="V116" s="378"/>
      <c r="W116" s="378"/>
      <c r="X116" s="402" t="s">
        <v>84</v>
      </c>
      <c r="Y116" s="402"/>
      <c r="Z116" s="410">
        <v>36</v>
      </c>
      <c r="AC116" s="402" t="s">
        <v>84</v>
      </c>
      <c r="AD116" s="402"/>
      <c r="AE116" s="393">
        <v>36</v>
      </c>
      <c r="AH116" s="402" t="s">
        <v>84</v>
      </c>
      <c r="AI116" s="402"/>
      <c r="AJ116" s="393">
        <v>36</v>
      </c>
      <c r="AM116" s="462" t="s">
        <v>84</v>
      </c>
      <c r="AN116" s="463"/>
      <c r="AO116" s="410">
        <v>37</v>
      </c>
      <c r="AP116" s="94"/>
      <c r="AS116" s="462" t="s">
        <v>84</v>
      </c>
      <c r="AT116" s="463"/>
      <c r="AU116" s="410">
        <f>16+9+3+3+6</f>
        <v>37</v>
      </c>
      <c r="AV116" s="378"/>
      <c r="AX116" s="462" t="s">
        <v>84</v>
      </c>
      <c r="AY116" s="463"/>
      <c r="AZ116" s="410">
        <f>16+9+3+3+7</f>
        <v>38</v>
      </c>
      <c r="BA116" s="378"/>
      <c r="BC116" s="462" t="s">
        <v>84</v>
      </c>
      <c r="BD116" s="463"/>
      <c r="BE116" s="410">
        <v>37</v>
      </c>
      <c r="BF116" s="378"/>
      <c r="BH116" s="462" t="s">
        <v>84</v>
      </c>
      <c r="BI116" s="463"/>
      <c r="BJ116" s="394">
        <v>38</v>
      </c>
      <c r="BM116" s="462" t="s">
        <v>84</v>
      </c>
      <c r="BN116" s="463"/>
      <c r="BO116" s="394">
        <v>38</v>
      </c>
      <c r="BR116" s="462" t="s">
        <v>84</v>
      </c>
      <c r="BS116" s="463"/>
      <c r="BT116" s="394">
        <f>(COUNT(BS11:BS29)+COUNT(BS33:BS47)+COUNT(BS56:BS61)+COUNT(BS66:BS72)+COUNT(BS76:BS93))</f>
        <v>38</v>
      </c>
      <c r="BW116" s="462" t="s">
        <v>84</v>
      </c>
      <c r="BX116" s="463"/>
      <c r="BY116" s="394">
        <f>(COUNT(BX11:BX29)+COUNT(BX33:BX47)+COUNT(BX56:BX61)+COUNT(BX66:BX72)+COUNT(BX76:BX93))</f>
        <v>38</v>
      </c>
      <c r="CB116" s="462" t="s">
        <v>84</v>
      </c>
      <c r="CC116" s="463"/>
      <c r="CD116" s="394">
        <f>(COUNT(CC11:CC29)+COUNT(CC33:CC47)+COUNT(CC56:CC61)+COUNT(CC66:CC72)+COUNT(CC76:CC93))</f>
        <v>38</v>
      </c>
      <c r="CG116" s="462" t="s">
        <v>84</v>
      </c>
      <c r="CH116" s="463"/>
      <c r="CI116" s="394">
        <f>(COUNT(CH11:CH29)+COUNT(CH33:CH47)+COUNT(CH56:CH61)+COUNT(CH66:CH72)+COUNT(CH76:CH93))</f>
        <v>39</v>
      </c>
      <c r="CL116" s="462" t="s">
        <v>84</v>
      </c>
      <c r="CM116" s="463"/>
      <c r="CN116" s="394">
        <f>(COUNT(CM11:CM29)+COUNT(CM33:CM47)+COUNT(CM56:CM61)+COUNT(CM66:CM72)+COUNT(CM76:CM93))</f>
        <v>41</v>
      </c>
      <c r="CQ116" s="462" t="s">
        <v>84</v>
      </c>
      <c r="CR116" s="463"/>
      <c r="CS116" s="394">
        <f>(COUNT(CR11:CR29)+COUNT(CR33:CR47)+COUNT(CR56:CR61)+COUNT(CR66:CR72)+COUNT(CR76:CR93))</f>
        <v>42</v>
      </c>
      <c r="CV116" s="462" t="s">
        <v>84</v>
      </c>
      <c r="CW116" s="463"/>
      <c r="CX116" s="394">
        <f>(COUNT(CW11:CW29)+COUNT(CW33:CW47)+COUNT(CW56:CW61)+COUNT(CW66:CW72)+COUNT(CW76:CW93))</f>
        <v>43</v>
      </c>
      <c r="DB116" s="462" t="s">
        <v>84</v>
      </c>
      <c r="DC116" s="463"/>
      <c r="DD116" s="394">
        <f>(COUNT(DC11:DC29)+COUNT(DC33:DC47)+COUNT(DC56:DC61)+COUNT(DC66:DC72)+COUNT(DC76:DC93))</f>
        <v>43</v>
      </c>
      <c r="DG116" s="462" t="s">
        <v>84</v>
      </c>
      <c r="DH116" s="463"/>
      <c r="DI116" s="394">
        <f>(COUNT(DH11:DH29)+COUNT(DH33:DH47)+COUNT(DH56:DH61)+COUNT(DH66:DH72)+COUNT(DH76:DH93))</f>
        <v>43</v>
      </c>
      <c r="DL116" s="462" t="s">
        <v>84</v>
      </c>
      <c r="DM116" s="463"/>
      <c r="DN116" s="394">
        <f>(COUNT(DM11:DM29)+COUNT(DM33:DM47)+COUNT(DM56:DM61)+COUNT(DM66:DM72)+COUNT(DM76:DM93))</f>
        <v>43</v>
      </c>
      <c r="DQ116" s="462" t="s">
        <v>84</v>
      </c>
      <c r="DR116" s="463"/>
      <c r="DS116" s="394">
        <f>(COUNT(DR11:DR29)+COUNT(DR33:DR47)+COUNT(DR56:DR61)+COUNT(DR66:DR72)+COUNT(DR76:DR93))</f>
        <v>44</v>
      </c>
      <c r="DV116" s="462" t="s">
        <v>84</v>
      </c>
      <c r="DW116" s="463"/>
      <c r="DX116" s="394">
        <f>(COUNT(DW11:DW29)+COUNT(DW33:DW47)+COUNT(DW56:DW61)+COUNT(DW66:DW72)+COUNT(DW76:DW93))</f>
        <v>44</v>
      </c>
      <c r="EA116" s="462" t="s">
        <v>84</v>
      </c>
      <c r="EB116" s="463"/>
      <c r="EC116" s="394">
        <f>(COUNT(EB11:EB29)+COUNT(EB33:EB47)+COUNT(EB56:EB61)+COUNT(EB66:EB72)+COUNT(EB76:EB93))</f>
        <v>44</v>
      </c>
      <c r="EF116" s="462" t="s">
        <v>84</v>
      </c>
      <c r="EG116" s="463"/>
      <c r="EH116" s="394">
        <f>(COUNT(EG11:EG29)+COUNT(EG33:EG47)+COUNT(EG56:EG61)+COUNT(EG66:EG72)+COUNT(EG76:EG93))</f>
        <v>44</v>
      </c>
      <c r="EK116" s="462" t="s">
        <v>84</v>
      </c>
      <c r="EL116" s="463"/>
      <c r="EM116" s="394">
        <f>(COUNT(EL11:EL29)+COUNT(EL33:EL47)+COUNT(EL56:EL61)+COUNT(EL66:EL72)+COUNT(EL76:EL93))</f>
        <v>45</v>
      </c>
      <c r="EP116" s="462" t="s">
        <v>84</v>
      </c>
      <c r="EQ116" s="463"/>
      <c r="ER116" s="394">
        <f>(COUNT(EQ11:EQ29)+COUNT(EQ33:EQ47)+COUNT(EQ56:EQ61)+COUNT(EQ66:EQ72)+COUNT(EQ76:EQ93))</f>
        <v>47</v>
      </c>
      <c r="EV116" s="462" t="s">
        <v>84</v>
      </c>
      <c r="EW116" s="463"/>
      <c r="EX116" s="394">
        <f>(COUNT(EW11:EW29)+COUNT(EW33:EW47)+COUNT(EW56:EW61)+COUNT(EW66:EW72)+COUNT(EW76:EW93))</f>
        <v>48</v>
      </c>
      <c r="FB116" s="462" t="s">
        <v>84</v>
      </c>
      <c r="FC116" s="463"/>
      <c r="FD116" s="394">
        <f>(COUNT(FC11:FC29)+COUNT(FC33:FC47)+COUNT(FC56:FC61)+COUNT(FC66:FC72)+COUNT(FC76:FC93))</f>
        <v>49</v>
      </c>
      <c r="FH116" s="462" t="s">
        <v>84</v>
      </c>
      <c r="FI116" s="463"/>
      <c r="FJ116" s="394">
        <f>(COUNT(FI11:FI29)+COUNT(FI33:FI47)+COUNT(FI56:FI61)+COUNT(FI66:FI72)+COUNT(FI76:FI93))</f>
        <v>48</v>
      </c>
      <c r="FN116" s="462" t="s">
        <v>84</v>
      </c>
      <c r="FO116" s="463"/>
      <c r="FP116" s="394">
        <f>(COUNT(FO11:FO29)+COUNT(FO33:FO47)+COUNT(FO56:FO61)+COUNT(FO66:FO72)+COUNT(FO76:FO93))</f>
        <v>50</v>
      </c>
      <c r="FT116" s="462" t="s">
        <v>84</v>
      </c>
      <c r="FU116" s="463"/>
      <c r="FV116" s="394">
        <f>(COUNT(FU11:FU29)+COUNT(FU33:FU47)+COUNT(FU56:FU61)+COUNT(FU66:FU72)+COUNT(FU76:FU93))</f>
        <v>50</v>
      </c>
      <c r="FZ116" s="462" t="s">
        <v>84</v>
      </c>
      <c r="GA116" s="463"/>
      <c r="GB116" s="394">
        <f>(COUNT(GA11:GA29)+COUNT(GA33:GA47)+COUNT(GA56:GA61)+COUNT(GA66:GA72)+COUNT(GA76:GA93))</f>
        <v>50</v>
      </c>
      <c r="GF116" s="462" t="s">
        <v>84</v>
      </c>
      <c r="GG116" s="463"/>
      <c r="GH116" s="394">
        <f>(COUNT(GG11:GG29)+COUNT(GG33:GG47)+COUNT(GG56:GG61)+COUNT(GG66:GG72)+COUNT(GG76:GG93))</f>
        <v>50</v>
      </c>
      <c r="GL116" s="462" t="s">
        <v>84</v>
      </c>
      <c r="GM116" s="463"/>
      <c r="GN116" s="394">
        <f>(COUNT(GM11:GM29)+COUNT(GM33:GM47)+COUNT(GM56:GM61)+COUNT(GM66:GM72)+COUNT(GM76:GM93))</f>
        <v>50</v>
      </c>
      <c r="GR116" s="462" t="s">
        <v>84</v>
      </c>
      <c r="GS116" s="463"/>
      <c r="GT116" s="394">
        <f>(COUNT(GS11:GS29)+COUNT(GS33:GS47)+COUNT(GS56:GS61)+COUNT(GS66:GS72)+COUNT(GS76:GS93))</f>
        <v>50</v>
      </c>
      <c r="GX116" s="462" t="s">
        <v>84</v>
      </c>
      <c r="GY116" s="463"/>
      <c r="GZ116" s="394">
        <f>(COUNT(GY11:GY29)+COUNT(GY33:GY47)+COUNT(GY56:GY61)+COUNT(GY66:GY72)+COUNT(GY76:GY93))</f>
        <v>50</v>
      </c>
      <c r="HD116" s="462" t="s">
        <v>84</v>
      </c>
      <c r="HE116" s="463"/>
      <c r="HF116" s="394">
        <f>(COUNT(HE11:HE29)+COUNT(HE33:HE47)+COUNT(HE56:HE61)+COUNT(HE66:HE72)+COUNT(HE76:HE93))</f>
        <v>50</v>
      </c>
      <c r="HJ116" s="462" t="s">
        <v>84</v>
      </c>
      <c r="HK116" s="463"/>
      <c r="HL116" s="394">
        <f>(COUNT(HK11:HK29)+COUNT(HK33:HK47)+COUNT(HK56:HK61)+COUNT(HK66:HK72)+COUNT(HK76:HK93))</f>
        <v>50</v>
      </c>
      <c r="HP116" s="462" t="s">
        <v>84</v>
      </c>
      <c r="HQ116" s="463"/>
      <c r="HR116" s="394">
        <f>(COUNT(HQ11:HQ29)+COUNT(HQ33:HQ47)+COUNT(HQ56:HQ61)+COUNT(HQ66:HQ72)+COUNT(HQ76:HQ93))</f>
        <v>50</v>
      </c>
      <c r="HV116" s="462" t="s">
        <v>84</v>
      </c>
      <c r="HW116" s="463"/>
      <c r="HX116" s="394">
        <f>(COUNT(HW11:HW29)+COUNT(HW33:HW47)+COUNT(HW56:HW61)+COUNT(HW66:HW72)+COUNT(HW76:HW93))</f>
        <v>49</v>
      </c>
      <c r="IB116" s="462" t="s">
        <v>84</v>
      </c>
      <c r="IC116" s="463"/>
      <c r="ID116" s="394">
        <f>(COUNT(IC11:IC29)+COUNT(IC33:IC47)+COUNT(IC56:IC61)+COUNT(IC66:IC72)+COUNT(IC76:IC93))</f>
        <v>51</v>
      </c>
      <c r="IH116" s="462" t="s">
        <v>84</v>
      </c>
      <c r="II116" s="463"/>
      <c r="IJ116" s="394">
        <f>(COUNT(II11:II29)+COUNT(II33:II47)+COUNT(II56:II61)+COUNT(II66:II72)+COUNT(II76:II93))</f>
        <v>53</v>
      </c>
      <c r="IN116" s="462" t="s">
        <v>84</v>
      </c>
      <c r="IO116" s="463"/>
      <c r="IP116" s="394">
        <f>(COUNT(IO11:IO29)+COUNT(IO33:IO47)+COUNT(IO56:IO61)+COUNT(IO66:IO72)+COUNT(IO76:IO93))</f>
        <v>53</v>
      </c>
      <c r="IT116" s="462" t="s">
        <v>84</v>
      </c>
      <c r="IU116" s="463"/>
      <c r="IV116" s="394">
        <f>(COUNT(IU11:IU29)+COUNT(IU33:IU47)+COUNT(IU56:IU61)+COUNT(IU66:IU72)+COUNT(IU76:IU93))</f>
        <v>53</v>
      </c>
      <c r="IZ116" s="462" t="s">
        <v>84</v>
      </c>
      <c r="JA116" s="463"/>
      <c r="JB116" s="394">
        <f>(COUNT(JA11:JA29)+COUNT(JA33:JA47)+COUNT(JA56:JA61)+COUNT(JA66:JA72)+COUNT(JA76:JA93))</f>
        <v>53</v>
      </c>
      <c r="JF116" s="462" t="s">
        <v>84</v>
      </c>
      <c r="JG116" s="463"/>
      <c r="JH116" s="394">
        <f>(COUNT(JG11:JG29)+COUNT(JG33:JG47)+COUNT(JG56:JG61)+COUNT(JG66:JG72)+COUNT(JG76:JG93))</f>
        <v>54</v>
      </c>
      <c r="JL116" s="462" t="s">
        <v>84</v>
      </c>
      <c r="JM116" s="463"/>
      <c r="JN116" s="394">
        <f>(COUNT(JM11:JM29)+COUNT(JM33:JM47)+COUNT(JM56:JM61)+COUNT(JM66:JM72)+COUNT(JM76:JM93))</f>
        <v>53</v>
      </c>
      <c r="JR116" s="462" t="s">
        <v>84</v>
      </c>
      <c r="JS116" s="463"/>
      <c r="JT116" s="394">
        <f>(COUNT(JS11:JS29)+COUNT(JS33:JS47)+COUNT(JS56:JS61)+COUNT(JS66:JS72)+COUNT(JS76:JS93))</f>
        <v>53</v>
      </c>
      <c r="JX116" s="462" t="s">
        <v>84</v>
      </c>
      <c r="JY116" s="463"/>
      <c r="JZ116" s="394">
        <f>(COUNT(JY11:JY29)+COUNT(JY33:JY47)+COUNT(JY56:JY61)+COUNT(JY66:JY72)+COUNT(JY76:JY93))</f>
        <v>52</v>
      </c>
      <c r="KD116" s="462" t="s">
        <v>84</v>
      </c>
      <c r="KE116" s="463"/>
      <c r="KF116" s="394">
        <f>(COUNT(KE11:KE29)+COUNT(KE33:KE47)+COUNT(KE56:KE61)+COUNT(KE66:KE72)+COUNT(KE76:KE93))</f>
        <v>52</v>
      </c>
      <c r="KJ116" s="462" t="s">
        <v>84</v>
      </c>
      <c r="KK116" s="463"/>
      <c r="KL116" s="394">
        <f>(COUNT(KK11:KK29)+COUNT(KK33:KK47)+COUNT(KK56:KK61)+COUNT(KK66:KK72)+COUNT(KK76:KK93))</f>
        <v>52</v>
      </c>
      <c r="KN116" s="1"/>
      <c r="KP116" s="462" t="s">
        <v>84</v>
      </c>
      <c r="KQ116" s="463"/>
      <c r="KR116" s="394">
        <f>(COUNT(KQ11:KQ29)+COUNT(KQ33:KQ47)+COUNT(KQ56:KQ61)+COUNT(KQ66:KQ72)+COUNT(KQ76:KQ93))</f>
        <v>52</v>
      </c>
      <c r="KT116" s="1"/>
      <c r="KV116" s="462" t="s">
        <v>84</v>
      </c>
      <c r="KW116" s="463"/>
      <c r="KX116" s="394">
        <f>(COUNT(KW11:KW29)+COUNT(KW33:KW47)+COUNT(KW56:KW61)+COUNT(KW66:KW72)+COUNT(KW76:KW93))</f>
        <v>56</v>
      </c>
      <c r="KZ116" s="1"/>
      <c r="LB116" s="462" t="s">
        <v>84</v>
      </c>
      <c r="LC116" s="463"/>
      <c r="LD116" s="394">
        <f>(COUNT(LC11:LC29)+COUNT(LC33:LC47)+COUNT(LC56:LC61)+COUNT(LC66:LC72)+COUNT(LC76:LC93))</f>
        <v>55</v>
      </c>
      <c r="LH116" s="462" t="s">
        <v>84</v>
      </c>
      <c r="LI116" s="463"/>
      <c r="LJ116" s="394">
        <f>(COUNT(LI11:LI29)+COUNT(LI33:LI47)+COUNT(LI56:LI61)+COUNT(LI66:LI72)+COUNT(LI76:LI94))</f>
        <v>56</v>
      </c>
      <c r="LN116" s="462" t="s">
        <v>84</v>
      </c>
      <c r="LO116" s="463"/>
      <c r="LP116" s="394">
        <f>(COUNT(LO11:LO29)+COUNT(LO33:LO47)+COUNT(LO56:LO61)+COUNT(LO66:LO72)+COUNT(LO76:LO94))</f>
        <v>56</v>
      </c>
      <c r="LR116" s="107"/>
      <c r="LT116" s="462" t="s">
        <v>84</v>
      </c>
      <c r="LU116" s="463"/>
      <c r="LV116" s="394">
        <f>(COUNT(LU11:LU29)+COUNT(LU33:LU47)+COUNT(LU56:LU61)+COUNT(LU66:LU72)+COUNT(LU76:LU94))</f>
        <v>56</v>
      </c>
      <c r="LX116" s="107"/>
      <c r="LZ116" s="462" t="s">
        <v>84</v>
      </c>
      <c r="MA116" s="463"/>
      <c r="MB116" s="394">
        <f>(COUNT(MA11:MA29)+COUNT(MA33:MA47)+COUNT(MA56:MA61)+COUNT(MA66:MA72)+COUNT(MA76:MA95))</f>
        <v>57</v>
      </c>
      <c r="MD116" s="107"/>
      <c r="MF116" s="462" t="s">
        <v>84</v>
      </c>
      <c r="MG116" s="463"/>
      <c r="MH116" s="394">
        <f>(COUNT(MG11:MG29)+COUNT(MG33:MG47)+COUNT(MG56:MG61)+COUNT(MG66:MG72)+COUNT(MG76:MG95))</f>
        <v>57</v>
      </c>
      <c r="MJ116" s="107"/>
      <c r="ML116" s="462" t="s">
        <v>84</v>
      </c>
      <c r="MM116" s="463"/>
      <c r="MN116" s="394">
        <f>(COUNT(MM11:MM29)+COUNT(MM33:MM47)+COUNT(MM56:MM61)+COUNT(MM66:MM72)+COUNT(MM76:MM95))</f>
        <v>57</v>
      </c>
      <c r="MP116" s="107"/>
      <c r="MR116" s="462" t="s">
        <v>84</v>
      </c>
      <c r="MS116" s="463"/>
      <c r="MT116" s="394">
        <f>(COUNT(MS11:MS29)+COUNT(MS33:MS47)+COUNT(MS56:MS61)+COUNT(MS66:MS72)+COUNT(MS76:MS95))</f>
        <v>57</v>
      </c>
      <c r="MV116" s="107"/>
      <c r="MX116" s="462" t="s">
        <v>84</v>
      </c>
      <c r="MY116" s="463"/>
      <c r="MZ116" s="394">
        <f>(COUNT(MY11:MY29)+COUNT(MY33:MY47)+COUNT(MY56:MY61)+COUNT(MY66:MY72)+COUNT(MY76:MY95))</f>
        <v>57</v>
      </c>
      <c r="NB116" s="107"/>
      <c r="ND116" s="462" t="s">
        <v>84</v>
      </c>
      <c r="NE116" s="463"/>
      <c r="NF116" s="394">
        <f>(COUNT(NE11:NE29)+COUNT(NE33:NE47)+COUNT(NE56:NE61)+COUNT(NE66:NE72)+COUNT(NE76:NE97))</f>
        <v>59</v>
      </c>
      <c r="NH116" s="107"/>
      <c r="NJ116" s="462" t="s">
        <v>84</v>
      </c>
      <c r="NK116" s="463"/>
      <c r="NL116" s="394">
        <f>(COUNT(NK11:NK29)+COUNT(NK33:NK47)+COUNT(NK56:NK61)+COUNT(NK66:NK72)+COUNT(NK76:NK97))</f>
        <v>59</v>
      </c>
      <c r="NN116" s="107"/>
      <c r="NP116" s="462" t="s">
        <v>84</v>
      </c>
      <c r="NQ116" s="463"/>
      <c r="NR116" s="394">
        <f>(COUNT(NQ11:NQ29)+COUNT(NQ33:NQ47)+COUNT(NQ56:NQ61)+COUNT(NQ66:NQ72)+COUNT(NQ76:NQ97))</f>
        <v>59</v>
      </c>
      <c r="NT116" s="107"/>
      <c r="NV116" s="462" t="s">
        <v>84</v>
      </c>
      <c r="NW116" s="463"/>
      <c r="NX116" s="394">
        <f>(COUNT(NW11:NW29)+COUNT(NW33:NW47)+COUNT(NW56:NW61)+COUNT(NW66:NW72)+COUNT(NW76:NW97))</f>
        <v>59</v>
      </c>
      <c r="NZ116" s="107"/>
      <c r="OB116" s="462" t="s">
        <v>84</v>
      </c>
      <c r="OC116" s="463"/>
      <c r="OD116" s="394">
        <f>(COUNT(OC11:OC29)+COUNT(OC33:OC47)+COUNT(OC56:OC61)+COUNT(OC66:OC72)+COUNT(OC76:OC97))</f>
        <v>59</v>
      </c>
      <c r="OF116" s="107"/>
      <c r="OH116" s="462" t="s">
        <v>84</v>
      </c>
      <c r="OI116" s="463"/>
      <c r="OJ116" s="394">
        <f>(COUNT(OI11:OI29)+COUNT(OI33:OI47)+COUNT(OI56:OI61)+COUNT(OI66:OI72)+COUNT(OI76:OI97))</f>
        <v>59</v>
      </c>
      <c r="OL116" s="107"/>
      <c r="ON116" s="462" t="s">
        <v>84</v>
      </c>
      <c r="OO116" s="463"/>
      <c r="OP116" s="394">
        <f>(COUNT(OO11:OO29)+COUNT(OO33:OO47)+COUNT(OO56:OO61)+COUNT(OO66:OO72)+COUNT(OO76:OO97))</f>
        <v>60</v>
      </c>
      <c r="OR116" s="107"/>
      <c r="OT116" s="462" t="s">
        <v>84</v>
      </c>
      <c r="OU116" s="463"/>
      <c r="OV116" s="394">
        <f>(COUNT(OU11:OU29)+COUNT(OU33:OU47)+COUNT(OU56:OU61)+COUNT(OU66:OU72)+COUNT(OU76:OU98))</f>
        <v>61</v>
      </c>
      <c r="OX116" s="107"/>
      <c r="OZ116" s="462" t="s">
        <v>84</v>
      </c>
      <c r="PA116" s="463"/>
      <c r="PB116" s="394">
        <f>(COUNT(PA11:PA29)+COUNT(PA33:PA47)+COUNT(PA56:PA61)+COUNT(PA66:PA72)+COUNT(PA76:PA98))</f>
        <v>61</v>
      </c>
      <c r="PD116" s="107"/>
      <c r="PF116" s="462" t="s">
        <v>84</v>
      </c>
      <c r="PG116" s="463"/>
      <c r="PH116" s="394">
        <f>(COUNT(PG11:PG29)+COUNT(PG33:PG47)+COUNT(PG56:PG61)+COUNT(PG66:PG72)+COUNT(PG76:PG98))</f>
        <v>61</v>
      </c>
      <c r="PJ116" s="107"/>
      <c r="PL116" s="462" t="s">
        <v>84</v>
      </c>
      <c r="PM116" s="463"/>
      <c r="PN116" s="394">
        <f>(COUNT(PM11:PM29)+COUNT(PM33:PM47)+COUNT(PM56:PM61)+COUNT(PM66:PM72)+COUNT(PM76:PM98))</f>
        <v>61</v>
      </c>
      <c r="PP116" s="107"/>
      <c r="PR116" s="462" t="s">
        <v>84</v>
      </c>
      <c r="PS116" s="463"/>
      <c r="PT116" s="394">
        <f>(COUNT(PS11:PS29)+COUNT(PS33:PS48)+COUNT(PS56:PS61)+COUNT(PS66:PS72)+COUNT(PS76:PS98))</f>
        <v>58</v>
      </c>
      <c r="PV116" s="107"/>
      <c r="PX116" s="462" t="s">
        <v>84</v>
      </c>
      <c r="PY116" s="463"/>
      <c r="PZ116" s="394">
        <f>(COUNT(PY11:PY29)+COUNT(PY33:PY48)+COUNT(PY56:PY61)+COUNT(PY66:PY72)+COUNT(PY76:PY99))</f>
        <v>59</v>
      </c>
      <c r="QB116" s="107"/>
      <c r="QD116" s="462" t="s">
        <v>84</v>
      </c>
      <c r="QE116" s="463"/>
      <c r="QF116" s="394">
        <f>(COUNT(QE11:QE29)+COUNT(QE33:QE48)+COUNT(QE56:QE61)+COUNT(QE66:QE72)+COUNT(QE76:QE99))</f>
        <v>59</v>
      </c>
      <c r="QH116" s="107"/>
      <c r="QJ116" s="462" t="s">
        <v>84</v>
      </c>
      <c r="QK116" s="463"/>
      <c r="QL116" s="394">
        <f>(COUNT(QK11:QK29)+COUNT(QK33:QK51)+COUNT(QK56:QK61)+COUNT(QK66:QK72)+COUNT(QK76:QK101))</f>
        <v>61</v>
      </c>
      <c r="QN116" s="107"/>
      <c r="QP116" s="462" t="s">
        <v>84</v>
      </c>
      <c r="QQ116" s="463"/>
      <c r="QR116" s="394">
        <f>(COUNT(QQ11:QQ29)+COUNT(QQ33:QQ51)+COUNT(QQ56:QQ61)+COUNT(QQ66:QQ72)+COUNT(QQ76:QQ101))</f>
        <v>63</v>
      </c>
      <c r="QT116" s="107"/>
      <c r="QV116" s="462" t="s">
        <v>84</v>
      </c>
      <c r="QW116" s="463"/>
      <c r="QX116" s="394">
        <f>(COUNT(QW11:QW29)+COUNT(QW33:QW51)+COUNT(QW56:QW61)+COUNT(QW66:QW72)+COUNT(QW76:QW103))</f>
        <v>64</v>
      </c>
      <c r="QZ116" s="107"/>
      <c r="RB116" s="462" t="s">
        <v>84</v>
      </c>
      <c r="RC116" s="463"/>
      <c r="RD116" s="394">
        <f>(COUNT(RC11:RC29)+COUNT(RC33:RC51)+COUNT(RC56:RC61)+COUNT(RC66:RC72)+COUNT(RC76:RC103))</f>
        <v>64</v>
      </c>
      <c r="RF116" s="107"/>
      <c r="RH116" s="462" t="s">
        <v>84</v>
      </c>
      <c r="RI116" s="463"/>
      <c r="RJ116" s="394">
        <f>(COUNT(RI11:RI29)+COUNT(RI33:RI51)+COUNT(RI56:RI61)+COUNT(RI66:RI72)+COUNT(RI76:RI103))</f>
        <v>64</v>
      </c>
      <c r="RL116" s="107"/>
      <c r="RN116" s="462" t="s">
        <v>84</v>
      </c>
      <c r="RO116" s="463"/>
      <c r="RP116" s="394">
        <f>(COUNT(RO11:RO29)+COUNT(RO33:RO51)+COUNT(RO56:RO61)+COUNT(RO66:RO72)+COUNT(RO76:RO103))</f>
        <v>64</v>
      </c>
      <c r="RR116" s="107"/>
      <c r="RT116" s="462" t="s">
        <v>84</v>
      </c>
      <c r="RU116" s="463"/>
      <c r="RV116" s="394">
        <f>(COUNT(RU11:RU29)+COUNT(RU33:RU51)+COUNT(RU56:RU61)+COUNT(RU66:RU72)+COUNT(RU76:RU103))</f>
        <v>64</v>
      </c>
      <c r="RX116" s="107"/>
      <c r="RZ116" s="462" t="s">
        <v>84</v>
      </c>
      <c r="SA116" s="463"/>
      <c r="SB116" s="394">
        <f>(COUNT(SA11:SA29)+COUNT(SA33:SA51)+COUNT(SA56:SA61)+COUNT(SA66:SA72)+COUNT(SA76:SA103))</f>
        <v>64</v>
      </c>
      <c r="SD116" s="107"/>
      <c r="SF116" s="462" t="s">
        <v>84</v>
      </c>
      <c r="SG116" s="463"/>
      <c r="SH116" s="394">
        <f>(COUNT(SG11:SG29)+COUNT(SG33:SG51)+COUNT(SG56:SG61)+COUNT(SG66:SG72)+COUNT(SG76:SG103))</f>
        <v>64</v>
      </c>
      <c r="SJ116" s="107"/>
      <c r="SL116" s="462" t="s">
        <v>84</v>
      </c>
      <c r="SM116" s="463"/>
      <c r="SN116" s="394">
        <f>(COUNT(SM11:SM29)+COUNT(SM33:SM51)+COUNT(SM56:SM61)+COUNT(SM66:SM72)+COUNT(SM76:SM103))</f>
        <v>63</v>
      </c>
      <c r="SP116" s="107"/>
      <c r="SR116" s="462" t="s">
        <v>84</v>
      </c>
      <c r="SS116" s="463"/>
      <c r="ST116" s="394">
        <f>(COUNT(SS11:SS29)+COUNT(SS33:SS51)+COUNT(SS56:SS61)+COUNT(SS66:SS72)+COUNT(SS76:SS103))</f>
        <v>63</v>
      </c>
      <c r="SV116" s="107"/>
      <c r="SX116" s="462" t="s">
        <v>84</v>
      </c>
      <c r="SY116" s="463"/>
      <c r="SZ116" s="394">
        <f>(COUNT(SY11:SY29)+COUNT(SY33:SY51)+COUNT(SY56:SY61)+COUNT(SY66:SY72)+COUNT(SY76:SY103))</f>
        <v>63</v>
      </c>
      <c r="TB116" s="107"/>
      <c r="TD116" s="462" t="s">
        <v>84</v>
      </c>
      <c r="TE116" s="463"/>
      <c r="TF116" s="394">
        <f>(COUNT(TE11:TE29)+COUNT(TE33:TE48)+COUNT(TE56:TE61)+COUNT(TE66:TE72)+COUNT(TE76:TE101))</f>
        <v>59</v>
      </c>
      <c r="TH116" s="107"/>
      <c r="TJ116" s="462" t="s">
        <v>84</v>
      </c>
      <c r="TK116" s="463"/>
      <c r="TL116" s="394">
        <f>(COUNT(TK11:TK29)+COUNT(TK33:TK52)+COUNT(TK56:TK61)+COUNT(TK66:TK72)+COUNT(TK76:TK103))</f>
        <v>66</v>
      </c>
      <c r="TN116" s="107"/>
      <c r="TP116" s="462" t="s">
        <v>84</v>
      </c>
      <c r="TQ116" s="463"/>
      <c r="TR116" s="394">
        <f>(COUNT(TQ11:TQ29)+COUNT(TQ33:TQ52)+COUNT(TQ56:TQ61)+COUNT(TQ66:TQ72)+COUNT(TQ76:TQ103))</f>
        <v>66</v>
      </c>
      <c r="TT116" s="107"/>
      <c r="TV116" s="462" t="s">
        <v>84</v>
      </c>
      <c r="TW116" s="463"/>
      <c r="TX116" s="394">
        <f>(COUNT(TW11:TW29)+COUNT(TW33:TW52)+COUNT(TW56:TW61)+COUNT(TW66:TW72)+COUNT(TW76:TW104))</f>
        <v>67</v>
      </c>
      <c r="TZ116" s="107"/>
      <c r="UB116" s="462" t="s">
        <v>84</v>
      </c>
      <c r="UC116" s="463"/>
      <c r="UD116" s="394">
        <f>(COUNT(UC11:UC29)+COUNT(UC33:UC52)+COUNT(UC56:UC61)+COUNT(UC66:UC72)+COUNT(UC76:UC104))</f>
        <v>67</v>
      </c>
      <c r="UF116" s="107"/>
    </row>
    <row r="117" spans="2:553" x14ac:dyDescent="0.25">
      <c r="B117" s="396"/>
      <c r="E117" s="378"/>
      <c r="F117" s="404">
        <f>+F112/F113</f>
        <v>7.2447831297493673E-2</v>
      </c>
      <c r="G117" s="404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X117" s="378"/>
      <c r="Y117" s="378"/>
      <c r="Z117" s="416"/>
      <c r="AA117" s="411"/>
      <c r="AB117" s="411"/>
      <c r="AC117" s="378"/>
      <c r="AD117" s="416"/>
      <c r="AE117" s="378"/>
      <c r="AF117" s="416"/>
      <c r="AG117" s="416"/>
      <c r="AH117" s="416"/>
      <c r="AI117" s="378"/>
      <c r="AJ117" s="378"/>
      <c r="AK117" s="378"/>
      <c r="AL117" s="378"/>
      <c r="AM117" s="413" t="s">
        <v>137</v>
      </c>
      <c r="AN117" s="414"/>
      <c r="AO117" s="415">
        <v>9</v>
      </c>
      <c r="AP117" s="378"/>
      <c r="AQ117" s="416"/>
      <c r="AR117" s="416"/>
      <c r="AS117" s="413" t="s">
        <v>137</v>
      </c>
      <c r="AT117" s="414"/>
      <c r="AU117" s="415">
        <v>9</v>
      </c>
      <c r="AV117" s="378"/>
      <c r="AW117" s="416"/>
      <c r="AX117" s="413" t="s">
        <v>137</v>
      </c>
      <c r="AY117" s="414"/>
      <c r="AZ117" s="415">
        <v>10</v>
      </c>
      <c r="BA117" s="378"/>
      <c r="BB117" s="416"/>
      <c r="BC117" s="413" t="s">
        <v>137</v>
      </c>
      <c r="BD117" s="414"/>
      <c r="BE117" s="415">
        <v>10</v>
      </c>
      <c r="BF117" s="378"/>
      <c r="BG117" s="378"/>
      <c r="BH117" s="413" t="s">
        <v>137</v>
      </c>
      <c r="BI117" s="414"/>
      <c r="BJ117" s="415">
        <v>10</v>
      </c>
      <c r="BM117" s="413" t="s">
        <v>137</v>
      </c>
      <c r="BN117" s="414"/>
      <c r="BO117" s="415">
        <v>10</v>
      </c>
      <c r="BR117" s="413" t="s">
        <v>137</v>
      </c>
      <c r="BS117" s="414"/>
      <c r="BT117" s="415">
        <f>(COUNT(BS66:BS72)+COUNT(BS76:BS93))</f>
        <v>10</v>
      </c>
      <c r="BW117" s="413" t="s">
        <v>137</v>
      </c>
      <c r="BX117" s="414"/>
      <c r="BY117" s="415">
        <f>(COUNT(BX66:BX72)+COUNT(BX76:BX93))</f>
        <v>10</v>
      </c>
      <c r="CB117" s="413" t="s">
        <v>137</v>
      </c>
      <c r="CC117" s="414"/>
      <c r="CD117" s="415">
        <f>(COUNT(CC66:CC72)+COUNT(CC76:CC93))</f>
        <v>10</v>
      </c>
      <c r="CG117" s="413" t="s">
        <v>137</v>
      </c>
      <c r="CH117" s="414"/>
      <c r="CI117" s="415">
        <f>(COUNT(CH66:CH72)+COUNT(CH76:CH93))</f>
        <v>11</v>
      </c>
      <c r="CL117" s="413" t="s">
        <v>137</v>
      </c>
      <c r="CM117" s="414"/>
      <c r="CN117" s="415">
        <f>(COUNT(CM66:CM72)+COUNT(CM76:CM93))</f>
        <v>11</v>
      </c>
      <c r="CQ117" s="413" t="s">
        <v>137</v>
      </c>
      <c r="CR117" s="414"/>
      <c r="CS117" s="415">
        <f>(COUNT(CR66:CR72)+COUNT(CR76:CR93))</f>
        <v>12</v>
      </c>
      <c r="CV117" s="413" t="s">
        <v>137</v>
      </c>
      <c r="CW117" s="414"/>
      <c r="CX117" s="415">
        <f>(COUNT(CW66:CW72)+COUNT(CW76:CW93))</f>
        <v>13</v>
      </c>
      <c r="DB117" s="413" t="s">
        <v>137</v>
      </c>
      <c r="DC117" s="414"/>
      <c r="DD117" s="415">
        <f>(COUNT(DC66:DC72)+COUNT(DC76:DC93))</f>
        <v>13</v>
      </c>
      <c r="DG117" s="413" t="s">
        <v>137</v>
      </c>
      <c r="DH117" s="414"/>
      <c r="DI117" s="415">
        <f>(COUNT(DH66:DH72)+COUNT(DH76:DH93))</f>
        <v>13</v>
      </c>
      <c r="DL117" s="413" t="s">
        <v>137</v>
      </c>
      <c r="DM117" s="414"/>
      <c r="DN117" s="415">
        <f>(COUNT(DM66:DM72)+COUNT(DM76:DM93))</f>
        <v>13</v>
      </c>
      <c r="DQ117" s="413" t="s">
        <v>137</v>
      </c>
      <c r="DR117" s="414"/>
      <c r="DS117" s="415">
        <f>(COUNT(DR66:DR72)+COUNT(DR76:DR93))</f>
        <v>14</v>
      </c>
      <c r="DV117" s="413" t="s">
        <v>137</v>
      </c>
      <c r="DW117" s="414"/>
      <c r="DX117" s="415">
        <f>(COUNT(DW66:DW72)+COUNT(DW76:DW93))</f>
        <v>14</v>
      </c>
      <c r="EA117" s="413" t="s">
        <v>137</v>
      </c>
      <c r="EB117" s="414"/>
      <c r="EC117" s="415">
        <f>(COUNT(EB66:EB72)+COUNT(EB76:EB93))</f>
        <v>14</v>
      </c>
      <c r="EF117" s="413" t="s">
        <v>137</v>
      </c>
      <c r="EG117" s="414"/>
      <c r="EH117" s="415">
        <f>(COUNT(EG66:EG72)+COUNT(EG76:EG93))</f>
        <v>14</v>
      </c>
      <c r="EK117" s="413" t="s">
        <v>137</v>
      </c>
      <c r="EL117" s="414"/>
      <c r="EM117" s="415">
        <f>(COUNT(EL66:EL72)+COUNT(EL76:EL93))</f>
        <v>15</v>
      </c>
      <c r="EP117" s="413" t="s">
        <v>137</v>
      </c>
      <c r="EQ117" s="414"/>
      <c r="ER117" s="415">
        <f>(COUNT(EQ66:EQ72)+COUNT(EQ76:EQ93))</f>
        <v>17</v>
      </c>
      <c r="EV117" s="413" t="s">
        <v>137</v>
      </c>
      <c r="EW117" s="414"/>
      <c r="EX117" s="415">
        <f>(COUNT(EW66:EW72)+COUNT(EW76:EW93))</f>
        <v>18</v>
      </c>
      <c r="FB117" s="413" t="s">
        <v>137</v>
      </c>
      <c r="FC117" s="414"/>
      <c r="FD117" s="415">
        <f>(COUNT(FC66:FC72)+COUNT(FC76:FC93))</f>
        <v>19</v>
      </c>
      <c r="FH117" s="413" t="s">
        <v>137</v>
      </c>
      <c r="FI117" s="414"/>
      <c r="FJ117" s="415">
        <f>(COUNT(FI66:FI72)+COUNT(FI76:FI93))</f>
        <v>19</v>
      </c>
      <c r="FN117" s="413" t="s">
        <v>137</v>
      </c>
      <c r="FO117" s="414"/>
      <c r="FP117" s="415">
        <f>(COUNT(FO66:FO72)+COUNT(FO76:FO93))</f>
        <v>20</v>
      </c>
      <c r="FT117" s="413" t="s">
        <v>137</v>
      </c>
      <c r="FU117" s="414"/>
      <c r="FV117" s="415">
        <f>(COUNT(FU66:FU72)+COUNT(FU76:FU93))</f>
        <v>20</v>
      </c>
      <c r="FZ117" s="413" t="s">
        <v>137</v>
      </c>
      <c r="GA117" s="414"/>
      <c r="GB117" s="415">
        <f>(COUNT(GA66:GA72)+COUNT(GA76:GA93))</f>
        <v>20</v>
      </c>
      <c r="GF117" s="413" t="s">
        <v>137</v>
      </c>
      <c r="GG117" s="414"/>
      <c r="GH117" s="415">
        <f>(COUNT(GG66:GG72)+COUNT(GG76:GG93))</f>
        <v>20</v>
      </c>
      <c r="GL117" s="413" t="s">
        <v>137</v>
      </c>
      <c r="GM117" s="414"/>
      <c r="GN117" s="415">
        <f>(COUNT(GM66:GM72)+COUNT(GM76:GM93))</f>
        <v>20</v>
      </c>
      <c r="GR117" s="413" t="s">
        <v>137</v>
      </c>
      <c r="GS117" s="414"/>
      <c r="GT117" s="415">
        <f>(COUNT(GS66:GS72)+COUNT(GS76:GS93))</f>
        <v>20</v>
      </c>
      <c r="GX117" s="413" t="s">
        <v>137</v>
      </c>
      <c r="GY117" s="414"/>
      <c r="GZ117" s="415">
        <f>(COUNT(GY66:GY72)+COUNT(GY76:GY93))</f>
        <v>20</v>
      </c>
      <c r="HD117" s="413" t="s">
        <v>137</v>
      </c>
      <c r="HE117" s="414"/>
      <c r="HF117" s="415">
        <f>(COUNT(HE66:HE72)+COUNT(HE76:HE93))</f>
        <v>20</v>
      </c>
      <c r="HJ117" s="413" t="s">
        <v>137</v>
      </c>
      <c r="HK117" s="414"/>
      <c r="HL117" s="415">
        <f>(COUNT(HK66:HK72)+COUNT(HK76:HK93))</f>
        <v>20</v>
      </c>
      <c r="HP117" s="413" t="s">
        <v>137</v>
      </c>
      <c r="HQ117" s="414"/>
      <c r="HR117" s="415">
        <f>(COUNT(HQ66:HQ72)+COUNT(HQ76:HQ93))</f>
        <v>21</v>
      </c>
      <c r="HV117" s="413" t="s">
        <v>137</v>
      </c>
      <c r="HW117" s="414"/>
      <c r="HX117" s="415">
        <f>(COUNT(HW66:HW72)+COUNT(HW76:HW93))</f>
        <v>20</v>
      </c>
      <c r="IB117" s="413" t="s">
        <v>137</v>
      </c>
      <c r="IC117" s="414"/>
      <c r="ID117" s="415">
        <f>(COUNT(IC66:IC72)+COUNT(IC76:IC93))</f>
        <v>20</v>
      </c>
      <c r="IH117" s="413" t="s">
        <v>137</v>
      </c>
      <c r="II117" s="414"/>
      <c r="IJ117" s="415">
        <f>(COUNT(II66:II72)+COUNT(II76:II93))</f>
        <v>22</v>
      </c>
      <c r="IN117" s="413" t="s">
        <v>137</v>
      </c>
      <c r="IO117" s="414"/>
      <c r="IP117" s="415">
        <f>(COUNT(IO66:IO72)+COUNT(IO76:IO93))</f>
        <v>22</v>
      </c>
      <c r="IT117" s="413" t="s">
        <v>137</v>
      </c>
      <c r="IU117" s="414"/>
      <c r="IV117" s="415">
        <f>(COUNT(IU66:IU72)+COUNT(IU76:IU93))</f>
        <v>22</v>
      </c>
      <c r="IZ117" s="413" t="s">
        <v>137</v>
      </c>
      <c r="JA117" s="414"/>
      <c r="JB117" s="415">
        <f>(COUNT(JA66:JA72)+COUNT(JA76:JA93))</f>
        <v>22</v>
      </c>
      <c r="JF117" s="413" t="s">
        <v>137</v>
      </c>
      <c r="JG117" s="414"/>
      <c r="JH117" s="415">
        <f>(COUNT(JG66:JG72)+COUNT(JG76:JG93))</f>
        <v>23</v>
      </c>
      <c r="JL117" s="413" t="s">
        <v>137</v>
      </c>
      <c r="JM117" s="414"/>
      <c r="JN117" s="415">
        <f>(COUNT(JM66:JM72)+COUNT(JM76:JM93))</f>
        <v>23</v>
      </c>
      <c r="JR117" s="413" t="s">
        <v>137</v>
      </c>
      <c r="JS117" s="414"/>
      <c r="JT117" s="415">
        <f>(COUNT(JS66:JS72)+COUNT(JS76:JS93))</f>
        <v>23</v>
      </c>
      <c r="JX117" s="413" t="s">
        <v>137</v>
      </c>
      <c r="JY117" s="414"/>
      <c r="JZ117" s="415">
        <f>(COUNT(JY66:JY72)+COUNT(JY76:JY93))</f>
        <v>22</v>
      </c>
      <c r="KD117" s="413" t="s">
        <v>137</v>
      </c>
      <c r="KE117" s="414"/>
      <c r="KF117" s="415">
        <f>(COUNT(KE66:KE72)+COUNT(KE76:KE93))</f>
        <v>22</v>
      </c>
      <c r="KJ117" s="413" t="s">
        <v>137</v>
      </c>
      <c r="KK117" s="414"/>
      <c r="KL117" s="415">
        <f>(COUNT(KK66:KK72)+COUNT(KK76:KK93))</f>
        <v>22</v>
      </c>
      <c r="KN117" s="1"/>
      <c r="KP117" s="413" t="s">
        <v>137</v>
      </c>
      <c r="KQ117" s="414"/>
      <c r="KR117" s="415">
        <f>(COUNT(KQ66:KQ72)+COUNT(KQ76:KQ93))</f>
        <v>22</v>
      </c>
      <c r="KT117" s="1"/>
      <c r="KV117" s="413" t="s">
        <v>137</v>
      </c>
      <c r="KW117" s="414"/>
      <c r="KX117" s="415">
        <f>(COUNT(KW66:KW72)+COUNT(KW76:KW93))</f>
        <v>22</v>
      </c>
      <c r="KZ117" s="107"/>
      <c r="LB117" s="413" t="s">
        <v>137</v>
      </c>
      <c r="LC117" s="414"/>
      <c r="LD117" s="415">
        <f>(COUNT(LC66:LC72)+COUNT(LC76:LC93))</f>
        <v>22</v>
      </c>
      <c r="LH117" s="413" t="s">
        <v>137</v>
      </c>
      <c r="LI117" s="414"/>
      <c r="LJ117" s="415">
        <f>(COUNT(LI66:LI72)+COUNT(LI76:LI94))</f>
        <v>23</v>
      </c>
      <c r="LN117" s="413" t="s">
        <v>137</v>
      </c>
      <c r="LO117" s="414"/>
      <c r="LP117" s="415">
        <f>(COUNT(LO66:LO72)+COUNT(LO76:LO94))</f>
        <v>23</v>
      </c>
      <c r="LR117" s="107"/>
      <c r="LT117" s="413" t="s">
        <v>137</v>
      </c>
      <c r="LU117" s="414"/>
      <c r="LV117" s="415">
        <f>(COUNT(LU66:LU72)+COUNT(LU76:LU94))</f>
        <v>23</v>
      </c>
      <c r="LX117" s="107"/>
      <c r="LZ117" s="413" t="s">
        <v>137</v>
      </c>
      <c r="MA117" s="414"/>
      <c r="MB117" s="415">
        <f>(COUNT(MA66:MA72)+COUNT(MA76:MA95))</f>
        <v>24</v>
      </c>
      <c r="MD117" s="107"/>
      <c r="MF117" s="413" t="s">
        <v>137</v>
      </c>
      <c r="MG117" s="414"/>
      <c r="MH117" s="415">
        <f>(COUNT(MG66:MG72)+COUNT(MG76:MG95))</f>
        <v>24</v>
      </c>
      <c r="MJ117" s="107"/>
      <c r="ML117" s="413" t="s">
        <v>137</v>
      </c>
      <c r="MM117" s="414"/>
      <c r="MN117" s="415">
        <f>(COUNT(MM66:MM72)+COUNT(MM76:MM95))</f>
        <v>24</v>
      </c>
      <c r="MP117" s="107"/>
      <c r="MR117" s="413" t="s">
        <v>137</v>
      </c>
      <c r="MS117" s="414"/>
      <c r="MT117" s="415">
        <f>(COUNT(MS66:MS72)+COUNT(MS76:MS95))</f>
        <v>24</v>
      </c>
      <c r="MV117" s="107"/>
      <c r="MX117" s="413" t="s">
        <v>137</v>
      </c>
      <c r="MY117" s="414"/>
      <c r="MZ117" s="415">
        <f>(COUNT(MY66:MY72)+COUNT(MY76:MY95))</f>
        <v>24</v>
      </c>
      <c r="NB117" s="107"/>
      <c r="ND117" s="413" t="s">
        <v>137</v>
      </c>
      <c r="NE117" s="414"/>
      <c r="NF117" s="394">
        <f>(COUNT(NE66:NE72)+COUNT(NE76:NE97))</f>
        <v>26</v>
      </c>
      <c r="NH117" s="107"/>
      <c r="NJ117" s="413" t="s">
        <v>137</v>
      </c>
      <c r="NK117" s="414"/>
      <c r="NL117" s="415">
        <f>(COUNT(NK66:NK72)+COUNT(NK76:NK97))</f>
        <v>26</v>
      </c>
      <c r="NN117" s="107"/>
      <c r="NP117" s="413" t="s">
        <v>137</v>
      </c>
      <c r="NQ117" s="414"/>
      <c r="NR117" s="394">
        <f>(COUNT(NQ66:NQ72)+COUNT(NQ76:NQ97))</f>
        <v>26</v>
      </c>
      <c r="NT117" s="107"/>
      <c r="NV117" s="413" t="s">
        <v>137</v>
      </c>
      <c r="NW117" s="414"/>
      <c r="NX117" s="394">
        <f>(COUNT(NW66:NW72)+COUNT(NW76:NW97))</f>
        <v>26</v>
      </c>
      <c r="NZ117" s="107"/>
      <c r="OB117" s="413" t="s">
        <v>137</v>
      </c>
      <c r="OC117" s="414"/>
      <c r="OD117" s="394">
        <f>(COUNT(OC66:OC72)+COUNT(OC76:OC97))</f>
        <v>26</v>
      </c>
      <c r="OF117" s="107"/>
      <c r="OH117" s="413" t="s">
        <v>137</v>
      </c>
      <c r="OI117" s="414"/>
      <c r="OJ117" s="394">
        <f>(COUNT(OI66:OI72)+COUNT(OI76:OI97))</f>
        <v>26</v>
      </c>
      <c r="OL117" s="107"/>
      <c r="ON117" s="413" t="s">
        <v>137</v>
      </c>
      <c r="OO117" s="414"/>
      <c r="OP117" s="394">
        <f>(COUNT(OO66:OO72)+COUNT(OO76:OO97))</f>
        <v>27</v>
      </c>
      <c r="OR117" s="107"/>
      <c r="OT117" s="413" t="s">
        <v>137</v>
      </c>
      <c r="OU117" s="414"/>
      <c r="OV117" s="394">
        <f>(COUNT(OU66:OU72)+COUNT(OU76:OU98))</f>
        <v>28</v>
      </c>
      <c r="OX117" s="107"/>
      <c r="OZ117" s="413" t="s">
        <v>137</v>
      </c>
      <c r="PA117" s="414"/>
      <c r="PB117" s="394">
        <f>(COUNT(PA66:PA72)+COUNT(PA76:PA98))</f>
        <v>28</v>
      </c>
      <c r="PD117" s="107"/>
      <c r="PF117" s="413" t="s">
        <v>137</v>
      </c>
      <c r="PG117" s="414"/>
      <c r="PH117" s="394">
        <f>(COUNT(PG66:PG72)+COUNT(PG76:PG98))</f>
        <v>28</v>
      </c>
      <c r="PJ117" s="107"/>
      <c r="PL117" s="413" t="s">
        <v>137</v>
      </c>
      <c r="PM117" s="414"/>
      <c r="PN117" s="394">
        <f>(COUNT(PM66:PM72)+COUNT(PM76:PM98))</f>
        <v>28</v>
      </c>
      <c r="PP117" s="107"/>
      <c r="PR117" s="413" t="s">
        <v>137</v>
      </c>
      <c r="PS117" s="414"/>
      <c r="PT117" s="394">
        <f>(COUNT(PS66:PS72)+COUNT(PS76:PS98))</f>
        <v>24</v>
      </c>
      <c r="PV117" s="107"/>
      <c r="PX117" s="413" t="s">
        <v>137</v>
      </c>
      <c r="PY117" s="414"/>
      <c r="PZ117" s="394">
        <f>(COUNT(PY66:PY72)+COUNT(PY76:PY99))</f>
        <v>25</v>
      </c>
      <c r="QB117" s="107"/>
      <c r="QD117" s="413" t="s">
        <v>137</v>
      </c>
      <c r="QE117" s="414"/>
      <c r="QF117" s="394">
        <f>(COUNT(QE66:QE72)+COUNT(QE76:QE99))</f>
        <v>25</v>
      </c>
      <c r="QH117" s="107"/>
      <c r="QJ117" s="413" t="s">
        <v>137</v>
      </c>
      <c r="QK117" s="414"/>
      <c r="QL117" s="394">
        <f>(COUNT(QK66:QK72)+COUNT(QK76:QK101))</f>
        <v>27</v>
      </c>
      <c r="QN117" s="107"/>
      <c r="QP117" s="413" t="s">
        <v>137</v>
      </c>
      <c r="QQ117" s="414"/>
      <c r="QR117" s="394">
        <f>(COUNT(QQ66:QQ72)+COUNT(QQ76:QQ101))</f>
        <v>27</v>
      </c>
      <c r="QT117" s="107"/>
      <c r="QV117" s="413" t="s">
        <v>137</v>
      </c>
      <c r="QW117" s="414"/>
      <c r="QX117" s="394">
        <f>(COUNT(QW66:QW72)+COUNT(QW76:QW103))</f>
        <v>28</v>
      </c>
      <c r="QZ117" s="107"/>
      <c r="RB117" s="413" t="s">
        <v>137</v>
      </c>
      <c r="RC117" s="414"/>
      <c r="RD117" s="394">
        <f>(COUNT(RC66:RC72)+COUNT(RC76:RC103))</f>
        <v>28</v>
      </c>
      <c r="RF117" s="107"/>
      <c r="RH117" s="413" t="s">
        <v>137</v>
      </c>
      <c r="RI117" s="414"/>
      <c r="RJ117" s="394">
        <f>(COUNT(RI66:RI72)+COUNT(RI76:RI103))</f>
        <v>28</v>
      </c>
      <c r="RL117" s="107"/>
      <c r="RN117" s="413" t="s">
        <v>137</v>
      </c>
      <c r="RO117" s="414"/>
      <c r="RP117" s="394">
        <f>(COUNT(RO66:RO72)+COUNT(RO76:RO103))</f>
        <v>28</v>
      </c>
      <c r="RR117" s="107"/>
      <c r="RT117" s="413" t="s">
        <v>137</v>
      </c>
      <c r="RU117" s="414"/>
      <c r="RV117" s="394">
        <f>(COUNT(RU66:RU72)+COUNT(RU76:RU103))</f>
        <v>28</v>
      </c>
      <c r="RX117" s="107"/>
      <c r="RZ117" s="413" t="s">
        <v>137</v>
      </c>
      <c r="SA117" s="414"/>
      <c r="SB117" s="394">
        <f>(COUNT(SA66:SA72)+COUNT(SA76:SA103))</f>
        <v>28</v>
      </c>
      <c r="SD117" s="107"/>
      <c r="SF117" s="413" t="s">
        <v>137</v>
      </c>
      <c r="SG117" s="414"/>
      <c r="SH117" s="394">
        <f>(COUNT(SG66:SG72)+COUNT(SG76:SG103))</f>
        <v>28</v>
      </c>
      <c r="SJ117" s="107"/>
      <c r="SL117" s="413" t="s">
        <v>137</v>
      </c>
      <c r="SM117" s="414"/>
      <c r="SN117" s="394">
        <f>(COUNT(SM66:SM72)+COUNT(SM76:SM103))</f>
        <v>27</v>
      </c>
      <c r="SP117" s="107"/>
      <c r="SR117" s="413" t="s">
        <v>137</v>
      </c>
      <c r="SS117" s="414"/>
      <c r="ST117" s="394">
        <f>(COUNT(SS66:SS72)+COUNT(SS76:SS103))</f>
        <v>27</v>
      </c>
      <c r="SV117" s="107"/>
      <c r="SX117" s="413" t="s">
        <v>137</v>
      </c>
      <c r="SY117" s="414"/>
      <c r="SZ117" s="394">
        <f>(COUNT(SY66:SY72)+COUNT(SY76:SY103))</f>
        <v>27</v>
      </c>
      <c r="TB117" s="107"/>
      <c r="TD117" s="413" t="s">
        <v>137</v>
      </c>
      <c r="TE117" s="414"/>
      <c r="TF117" s="394">
        <f>(COUNT(TE66:TE72)+COUNT(TE76:TE101))</f>
        <v>25</v>
      </c>
      <c r="TH117" s="107"/>
      <c r="TJ117" s="413" t="s">
        <v>137</v>
      </c>
      <c r="TK117" s="414"/>
      <c r="TL117" s="394">
        <f>(COUNT(TK66:TK72)+COUNT(TK76:TK103))</f>
        <v>27</v>
      </c>
      <c r="TM117" s="107">
        <f>TN66+TN67+TN68+TN69+TN70+TN71+TN72+TN76+TN77+TN78+TN79+TN80+TN81+TN82+TN83+TN84+TN85+TN86+TN87+TN88+TN89+TN90+TN91+TN92+TN93+TN94+TN95+TN96+TN97+TN98+TN99+TN100+TN101+TN102+TN103</f>
        <v>1505496247.1423905</v>
      </c>
      <c r="TN117" s="107">
        <f>TL66++TL67+TL68+TL69+TL70+TL71+TL72+TL76+TL77+TL78+TL79+TL80+TL81+TL82+TL83+TL84+TL85+TL86+TL87+TL88+TL89+TL90+TL91+TL92+TL93+TL94+TL95+TL96+TL97+TL98+TL99+TL100+TL101+TL102+TL103</f>
        <v>119</v>
      </c>
      <c r="TP117" s="413" t="s">
        <v>137</v>
      </c>
      <c r="TQ117" s="414"/>
      <c r="TR117" s="394">
        <f>(COUNT(TQ66:TQ72)+COUNT(TQ76:TQ103))</f>
        <v>27</v>
      </c>
      <c r="TS117" s="107">
        <f>TT66+TT67+TT68+TT69+TT70+TT71+TT72+TT76+TT77+TT78+TT79+TT80+TT81+TT82+TT83+TT84+TT85+TT86+TT87+TT88+TT89+TT90+TT91+TT92+TT93+TT94+TT95+TT96+TT97+TT98+TT99+TT100+TT101+TT102+TT103</f>
        <v>1505384050.7130322</v>
      </c>
      <c r="TT117" s="107">
        <f>TR66++TR67+TR68+TR69+TR70+TR71+TR72+TR76+TR77+TR78+TR79+TR80+TR81+TR82+TR83+TR84+TR85+TR86+TR87+TR88+TR89+TR90+TR91+TR92+TR93+TR94+TR95+TR96+TR97+TR98+TR99+TR100+TR101+TR102+TR103</f>
        <v>119</v>
      </c>
      <c r="TV117" s="413" t="s">
        <v>137</v>
      </c>
      <c r="TW117" s="414"/>
      <c r="TX117" s="394">
        <f>(COUNT(TW66:TW72)+COUNT(TW76:TW104))</f>
        <v>28</v>
      </c>
      <c r="TY117" s="107">
        <f>TZ66+TZ67+TZ68+TZ69+TZ70+TZ71+TZ72+TZ76+TZ77+TZ78+TZ79+TZ80+TZ81+TZ82+TZ83+TZ84+TZ85+TZ86+TZ87+TZ88+TZ89+TZ90+TZ91+TZ92+TZ93+TZ94+TZ95+TZ96+TZ97+TZ98+TZ99+TZ100+TZ101+TZ102+TZ103+TZ104</f>
        <v>1670577920.8960354</v>
      </c>
      <c r="TZ117" s="107">
        <f>TX66++TX67+TX68+TX69+TX70+TX71+TX72+TX76+TX77+TX78+TX79+TX80+TX81+TX82+TX83+TX84+TX85+TX86+TX87+TX88+TX89+TX90+TX91+TX92+TX93+TX94+TX95+TX96+TX97+TX98+TX99+TX100+TX101+TX102+TX103+TX104</f>
        <v>124</v>
      </c>
      <c r="UB117" s="413" t="s">
        <v>137</v>
      </c>
      <c r="UC117" s="414"/>
      <c r="UD117" s="394">
        <f>(COUNT(UC66:UC72)+COUNT(UC76:UC104))</f>
        <v>28</v>
      </c>
      <c r="UE117" s="107">
        <f>UF66+UF67+UF68+UF69+UF70+UF71+UF72+UF76+UF77+UF78+UF79+UF80+UF81+UF82+UF83+UF84+UF85+UF86+UF87+UF88+UF89+UF90+UF91+UF92+UF93+UF94+UF95+UF96+UF97+UF98+UF99+UF100+UF101+UF102+UF103+UF104</f>
        <v>1672599246.370991</v>
      </c>
      <c r="UF117" s="107">
        <f>UD66++UD67+UD68+UD69+UD70+UD71+UD72+UD76+UD77+UD78+UD79+UD80+UD81+UD82+UD83+UD84+UD85+UD86+UD87+UD88+UD89+UD90+UD91+UD92+UD93+UD94+UD95+UD96+UD97+UD98+UD99+UD100+UD101+UD102+UD103+UD104</f>
        <v>124</v>
      </c>
    </row>
    <row r="118" spans="2:553" x14ac:dyDescent="0.25">
      <c r="B118" s="396"/>
      <c r="E118" s="378"/>
      <c r="F118" s="417">
        <f>+F112/F113</f>
        <v>7.2447831297493673E-2</v>
      </c>
      <c r="G118" s="378"/>
      <c r="H118" s="378"/>
      <c r="I118" s="378"/>
      <c r="K118" s="1">
        <f>+K112/K113</f>
        <v>5.5439122748467198E-2</v>
      </c>
      <c r="N118" s="378"/>
      <c r="S118" s="378"/>
      <c r="T118" s="378"/>
      <c r="U118" s="378"/>
      <c r="V118" s="378"/>
      <c r="W118" s="378"/>
      <c r="X118" s="378"/>
      <c r="Y118" s="378"/>
      <c r="Z118" s="378"/>
      <c r="AA118" s="411"/>
      <c r="AB118" s="411"/>
      <c r="AC118" s="378"/>
      <c r="AH118" s="378"/>
      <c r="AI118" s="378"/>
      <c r="AJ118" s="378"/>
      <c r="AK118" s="378"/>
      <c r="AL118" s="378"/>
      <c r="AM118" s="378"/>
      <c r="AN118" s="378"/>
      <c r="AO118" s="378"/>
      <c r="AP118" s="378"/>
      <c r="AQ118" s="378"/>
      <c r="AR118" s="378"/>
      <c r="AS118" s="378"/>
      <c r="AT118" s="378"/>
      <c r="AU118" s="378"/>
      <c r="AV118" s="378"/>
      <c r="AW118" s="416"/>
      <c r="AX118" s="378"/>
      <c r="AY118" s="378"/>
      <c r="AZ118" s="378"/>
      <c r="BA118" s="378"/>
      <c r="BB118" s="378"/>
      <c r="BC118" s="378"/>
      <c r="BD118" s="418"/>
      <c r="BE118" s="378"/>
      <c r="BF118" s="378"/>
      <c r="BG118" s="416"/>
      <c r="BH118" s="416"/>
      <c r="CG118" s="398"/>
      <c r="CH118" s="398"/>
      <c r="CI118" s="398"/>
      <c r="ER118" s="417"/>
      <c r="KR118" s="417"/>
      <c r="TJ118" s="1" t="s">
        <v>386</v>
      </c>
      <c r="TL118" s="1">
        <f>COUNT(TK15,TK26,TK29,TK46:TK48,TK50:TK52)</f>
        <v>8</v>
      </c>
      <c r="TM118" s="107">
        <f>TN15+TN26+TN29+TN46+TN47+TN48+TN50+TN51+TN52</f>
        <v>133583523.75970845</v>
      </c>
      <c r="TN118" s="107">
        <f>TL15+TL26+TL29+TL46+TL47+TL48+TL50+TL51+TL52</f>
        <v>7069</v>
      </c>
      <c r="TP118" s="1" t="s">
        <v>386</v>
      </c>
      <c r="TR118" s="1">
        <f>COUNT(TQ15,TQ26,TQ29,TQ46:TQ48,TQ50:TQ52)</f>
        <v>8</v>
      </c>
      <c r="TS118" s="107">
        <f>TT15+TT26+TT29+TT46+TT47+TT48+TT50+TT51+TT52</f>
        <v>141721459.89189503</v>
      </c>
      <c r="TT118" s="107">
        <f>TR15+TR26+TR29+TR46+TR47+TR48+TR50+TR51+TR52</f>
        <v>7170</v>
      </c>
      <c r="TV118" s="1" t="s">
        <v>386</v>
      </c>
      <c r="TX118" s="1">
        <f>COUNT(TW15,TW26,TW29,TW46:TW48,TW50:TW52)</f>
        <v>8</v>
      </c>
      <c r="TY118" s="107">
        <f>TZ15+TZ26+TZ29+TZ46+TZ47+TZ48+TZ50+TZ51+TZ52</f>
        <v>145576901.75218657</v>
      </c>
      <c r="TZ118" s="107">
        <f>TX15+TX26+TX29+TX46+TX47+TX48+TX50+TX51+TX52</f>
        <v>7313</v>
      </c>
      <c r="UB118" s="1" t="s">
        <v>386</v>
      </c>
      <c r="UD118" s="1">
        <f>COUNT(UC15,UC26,UC29,UC46:UC48,UC50:UC52)</f>
        <v>8</v>
      </c>
      <c r="UE118" s="107">
        <f>UF15+UF26+UF29+UF46+UF47+UF48+UF50+UF51+UF52</f>
        <v>148238663.59612244</v>
      </c>
      <c r="UF118" s="107">
        <f>UD15+UD26+UD29+UD46+UD47+UD48+UD50+UD51+UD52</f>
        <v>7423</v>
      </c>
    </row>
    <row r="119" spans="2:553" x14ac:dyDescent="0.25">
      <c r="B119" s="396"/>
      <c r="C119" s="378"/>
      <c r="D119" s="404"/>
      <c r="E119" s="378"/>
      <c r="F119" s="378"/>
      <c r="G119" s="378"/>
      <c r="H119" s="378"/>
      <c r="I119" s="378"/>
      <c r="J119" s="378"/>
      <c r="K119" s="419"/>
      <c r="L119" s="419"/>
      <c r="M119" s="378"/>
      <c r="N119" s="378"/>
      <c r="O119" s="378"/>
      <c r="P119" s="378"/>
      <c r="Q119" s="404"/>
      <c r="R119" s="404"/>
      <c r="S119" s="378"/>
      <c r="T119" s="378"/>
      <c r="U119" s="378"/>
      <c r="V119" s="378"/>
      <c r="W119" s="378"/>
      <c r="X119" s="378"/>
      <c r="Y119" s="378"/>
      <c r="Z119" s="416"/>
      <c r="AA119" s="411"/>
      <c r="AB119" s="411"/>
      <c r="AC119" s="378"/>
      <c r="AD119" s="378"/>
      <c r="AE119" s="416"/>
      <c r="AF119" s="416"/>
      <c r="AG119" s="416"/>
      <c r="AH119" s="416"/>
      <c r="AM119" s="378"/>
      <c r="AO119" s="1">
        <f>+AO113/AO114</f>
        <v>0.17428530507735315</v>
      </c>
      <c r="AS119" s="378"/>
      <c r="AT119" s="378"/>
      <c r="AX119" s="378"/>
      <c r="AY119" s="378"/>
      <c r="AZ119" s="378"/>
      <c r="BA119" s="378"/>
      <c r="BB119" s="378"/>
      <c r="BC119" s="378"/>
      <c r="BD119" s="418"/>
      <c r="BE119" s="378"/>
      <c r="BF119" s="378"/>
      <c r="BG119" s="378"/>
      <c r="BH119" s="378"/>
      <c r="CX119" s="1">
        <f>+CX113/CX114</f>
        <v>0.28878016484813884</v>
      </c>
      <c r="ER119" s="417">
        <f>+ER113/ER114</f>
        <v>0.31958076420349041</v>
      </c>
      <c r="ET119" s="107"/>
      <c r="EX119" s="417">
        <f>+EX113/EX114</f>
        <v>0.36643201483809673</v>
      </c>
      <c r="FD119" s="417">
        <f>+FD113/FD114</f>
        <v>0.38212052943298735</v>
      </c>
      <c r="FJ119" s="417"/>
      <c r="FP119" s="417">
        <f>+FP113/FP114</f>
        <v>0.42976760717086565</v>
      </c>
      <c r="FV119" s="417">
        <f>+FV113/FV114</f>
        <v>0.42754967909263675</v>
      </c>
      <c r="GB119" s="417">
        <f>+GB113/GB114</f>
        <v>0.4177144361938474</v>
      </c>
      <c r="GH119" s="417">
        <f>+GH113/GH114</f>
        <v>0.41906481638868875</v>
      </c>
      <c r="GN119" s="417">
        <f>+GN113/GN114</f>
        <v>0.41399002735172308</v>
      </c>
      <c r="GT119" s="417">
        <f>+GT113/GT114</f>
        <v>0.41878676918400809</v>
      </c>
      <c r="GZ119" s="417">
        <f>+GZ113/GZ114</f>
        <v>0.42026078595984306</v>
      </c>
      <c r="HF119" s="417">
        <f>+HF113/HF114</f>
        <v>0.43009543698747099</v>
      </c>
      <c r="HL119" s="417">
        <f>+HL113/HL114</f>
        <v>0.43077840620732627</v>
      </c>
      <c r="HR119" s="417">
        <f>+HR113/HR114</f>
        <v>0.42880181065718254</v>
      </c>
      <c r="HX119" s="417">
        <f>+HX113/HX114</f>
        <v>0.42762437741996417</v>
      </c>
      <c r="ID119" s="417">
        <f>+ID113/ID114</f>
        <v>0.4345722534280696</v>
      </c>
      <c r="IJ119" s="417">
        <f>+IJ113/IJ114</f>
        <v>0.46537799687217712</v>
      </c>
      <c r="IP119" s="417">
        <f>+IP113/IP114</f>
        <v>0.46654878244616133</v>
      </c>
      <c r="IV119" s="417">
        <f>+IV113/IV114</f>
        <v>0.46398957884626146</v>
      </c>
      <c r="JB119" s="417">
        <f>+JB113/JB114</f>
        <v>0.46366010803668739</v>
      </c>
      <c r="JH119" s="417">
        <f>+JH113/JH114</f>
        <v>0.47688596605405481</v>
      </c>
      <c r="JN119" s="417">
        <f>+JN113/JN114</f>
        <v>0.43176088483223118</v>
      </c>
      <c r="JT119" s="417">
        <f>+JT113/JT114</f>
        <v>0.43292697069752589</v>
      </c>
      <c r="JZ119" s="417">
        <f>+JZ113/JZ114</f>
        <v>0.43398683868058507</v>
      </c>
      <c r="KF119" s="417">
        <f>+KF113/KF114</f>
        <v>0.43781693971163893</v>
      </c>
      <c r="KL119" s="417">
        <f>+KL113/KL114</f>
        <v>0.43494104045573145</v>
      </c>
      <c r="KR119" s="417">
        <f>+KR113/KR114</f>
        <v>0.43204229476757217</v>
      </c>
      <c r="KX119" s="417">
        <f>+KX113/KX114</f>
        <v>0.42837032363056921</v>
      </c>
      <c r="LD119" s="417">
        <f>+LD113/LD114</f>
        <v>0.4190370278533746</v>
      </c>
      <c r="LJ119" s="417">
        <f>+LJ113/LJ114</f>
        <v>0.41208603030558583</v>
      </c>
      <c r="LP119" s="417">
        <f>+LP113/LP114</f>
        <v>0.40317745753156387</v>
      </c>
      <c r="LV119" s="417">
        <f>+LV113/LV114</f>
        <v>0.39739014265913286</v>
      </c>
      <c r="MB119" s="417">
        <f>+MB113/MB114</f>
        <v>0.40810703605041415</v>
      </c>
      <c r="MH119" s="417">
        <f>+MH113/MH114</f>
        <v>0.40229523146029084</v>
      </c>
      <c r="MN119" s="417">
        <f>+MN113/MN114</f>
        <v>0.40952467956158622</v>
      </c>
      <c r="MT119" s="417">
        <f>+MT113/MT114</f>
        <v>0.42160356247378544</v>
      </c>
      <c r="MZ119" s="417">
        <f>+MZ113/MZ114</f>
        <v>0.40563922847616862</v>
      </c>
      <c r="NF119" s="417">
        <f>+NF113/NF114</f>
        <v>0.45202561536754476</v>
      </c>
      <c r="NL119" s="417">
        <f>+NL113/NL114</f>
        <v>0.47328860209860785</v>
      </c>
      <c r="NR119" s="417">
        <f>+NR113/NR114</f>
        <v>0.47359152676497296</v>
      </c>
      <c r="NX119" s="417">
        <f>+NX113/NX114</f>
        <v>0.51215010659300875</v>
      </c>
      <c r="OD119" s="417">
        <f>+OD113/OD114</f>
        <v>0.47690949697000234</v>
      </c>
      <c r="OJ119" s="417">
        <f>+OJ113/OJ114</f>
        <v>0.49866614009686844</v>
      </c>
      <c r="OP119" s="417">
        <f>+OP113/OP114</f>
        <v>0.51230573913118937</v>
      </c>
      <c r="OV119" s="417">
        <f>+OV113/OV114</f>
        <v>0.52886546288692482</v>
      </c>
      <c r="PB119" s="417">
        <f>+PB113/PB114</f>
        <v>0.52822072904284623</v>
      </c>
      <c r="PH119" s="417">
        <f>+PH113/PH114</f>
        <v>0.51994932249831138</v>
      </c>
      <c r="PN119" s="417">
        <f>+PN113/PN114</f>
        <v>0.51626944705913158</v>
      </c>
      <c r="PT119" s="417">
        <f>+PT113/PT114</f>
        <v>0.50842327157559786</v>
      </c>
      <c r="PZ119" s="417">
        <f>+PZ113/PZ114</f>
        <v>0.52417642847758528</v>
      </c>
      <c r="QF119" s="417">
        <f>+QF113/QF114</f>
        <v>0.52503979586871163</v>
      </c>
      <c r="QL119" s="417">
        <f>+QL113/QL114</f>
        <v>0.52796163386144235</v>
      </c>
      <c r="QR119" s="417">
        <f>+QR113/QR114</f>
        <v>0.52375216815298409</v>
      </c>
      <c r="QX119" s="417">
        <f>+QX113/QX114</f>
        <v>0.52649558006101915</v>
      </c>
      <c r="RD119" s="417">
        <f>+RD113/RD114</f>
        <v>0.52578382554749836</v>
      </c>
      <c r="RJ119" s="417">
        <f>+RJ113/RJ114</f>
        <v>0.52976083876807822</v>
      </c>
      <c r="RP119" s="417">
        <f>+RP113/RP114</f>
        <v>0.53425818779780665</v>
      </c>
      <c r="RV119" s="417">
        <f>+RV113/RV114</f>
        <v>0.53723365767162845</v>
      </c>
      <c r="SB119" s="417">
        <f>+SB113/SB114</f>
        <v>0.53880069674086495</v>
      </c>
      <c r="SH119" s="417">
        <f>+SH113/SH114</f>
        <v>0.53787260824882843</v>
      </c>
      <c r="SN119" s="417">
        <f>+SN113/SN114</f>
        <v>0.5322725955522617</v>
      </c>
      <c r="ST119" s="417">
        <f>+ST113/ST114</f>
        <v>0.53407507208530069</v>
      </c>
      <c r="SZ119" s="417">
        <f>+SZ113/SZ114</f>
        <v>0.53494824796837326</v>
      </c>
      <c r="TD119" s="1" t="s">
        <v>378</v>
      </c>
      <c r="TF119" s="388">
        <f>(TF112+TF111+TF110)</f>
        <v>1273346940.5372033</v>
      </c>
      <c r="TJ119" s="1" t="s">
        <v>387</v>
      </c>
      <c r="TL119" s="1">
        <f>COUNT(TK12:TK13,TK17:TK18,TK20:TK24,TK28,TK35:TK38,TK41:TK42,TK44:TK45,TK57:TK61)</f>
        <v>19</v>
      </c>
      <c r="TM119" s="107">
        <f>TN12+TN13+TN17+TN18+TN20+TN21+TN22+TN23+TN24+TN28+TN35+TN36+TN37+TN38+TN41+TN42+TN44+TN45+TN57+TN58+TN59+TN60+TN61</f>
        <v>869377147.50507867</v>
      </c>
      <c r="TN119" s="107">
        <f>TL12+TL13+TL17+TL18+TL20+TL21+TL22+TL23+TL24+TL28+TL35+TL36+TL37+TL38+TL41+TL42+TL44+TL45+TL57+TL58+TL59+TL60+TL61</f>
        <v>59884</v>
      </c>
      <c r="TP119" s="1" t="s">
        <v>387</v>
      </c>
      <c r="TR119" s="1">
        <f>COUNT(TQ12:TQ13,TQ17:TQ18,TQ20:TQ24,TQ28,TQ35:TQ38,TQ41:TQ42,TQ44:TQ45,TQ57:TQ61)</f>
        <v>19</v>
      </c>
      <c r="TS119" s="107">
        <f>TT12+TT13+TT17+TT18+TT20+TT21+TT22+TT23+TT24+TT28+TT35+TT36+TT37+TT38+TT41+TT42+TT44+TT45+TT57+TT58+TT59+TT60+TT61</f>
        <v>854242435.11272049</v>
      </c>
      <c r="TT119" s="107">
        <f>TR12+TR13+TR17+TR18+TR20+TR21+TR22+TR23+TR24+TR28+TR35+TR36+TR37+TR38+TR41+TR42+TR44+TR45+TR57+TR58+TR59+TR60+TR61</f>
        <v>60067</v>
      </c>
      <c r="TV119" s="1" t="s">
        <v>387</v>
      </c>
      <c r="TX119" s="1">
        <f>COUNT(TW12:TW13,TW17:TW18,TW20:TW24,TW28,TW35:TW38,TW41:TW42,TW44:TW45,TW57:TW61)</f>
        <v>19</v>
      </c>
      <c r="TY119" s="107">
        <f>TZ12+TZ13+TZ17+TZ18+TZ20+TZ21+TZ22+TZ23+TZ24+TZ28+TZ35+TZ36+TZ37+TZ38+TZ41+TZ42+TZ44+TZ45+TZ57+TZ58+TZ59+TZ60+TZ61</f>
        <v>837523392.27765751</v>
      </c>
      <c r="TZ119" s="107">
        <f>TX12+TX13+TX17+TX18+TX20+TX21+TX22+TX23+TX24+TX28+TX35+TX36+TX37+TX38+TX41+TX42+TX44+TX45+TX57+TX58+TX59+TX60+TX61</f>
        <v>60223</v>
      </c>
      <c r="UB119" s="1" t="s">
        <v>387</v>
      </c>
      <c r="UD119" s="1">
        <f>COUNT(UC12:UC13,UC17:UC18,UC20:UC24,UC28,UC35:UC38,UC41:UC42,UC44:UC45,UC57:UC61)</f>
        <v>19</v>
      </c>
      <c r="UE119" s="107">
        <f>UF12+UF13+UF17+UF18+UF20+UF21+UF22+UF23+UF24+UF28+UF35+UF36+UF37+UF38+UF41+UF42+UF44+UF45+UF57+UF58+UF59+UF60+UF61</f>
        <v>828632478.69540024</v>
      </c>
      <c r="UF119" s="107">
        <f>UD12+UD13+UD17+UD18+UD20+UD21+UD22+UD23+UD24+UD28+UD35+UD36+UD37+UD38+UD41+UD42+UD44+UD45+UD57+UD58+UD59+UD60+UD61</f>
        <v>60442</v>
      </c>
    </row>
    <row r="120" spans="2:553" x14ac:dyDescent="0.25">
      <c r="U120" s="18"/>
      <c r="V120" s="18"/>
      <c r="W120" s="18"/>
      <c r="AF120" s="107"/>
      <c r="AG120" s="107"/>
      <c r="AH120" s="107"/>
      <c r="AW120" s="107"/>
      <c r="BD120" s="420"/>
      <c r="ET120" s="107"/>
      <c r="FJ120" s="421"/>
      <c r="FP120" s="422"/>
      <c r="QL120" s="388">
        <f>(QL112+QL111+QL110)</f>
        <v>1321669618.4958019</v>
      </c>
      <c r="TJ120" s="1" t="s">
        <v>388</v>
      </c>
      <c r="TL120" s="1">
        <f>COUNT(TK11,TK14,TK16,TK19,TK25,TK27,TK33:TK34,TK39:TK40,TK43,TK49)</f>
        <v>12</v>
      </c>
      <c r="TM120" s="107">
        <f>TN11+TN14+TN16+TN19+TN25+TN27+TN33+TN34+TN39+TN40+TN43+TN49+TN56</f>
        <v>248758556.41349852</v>
      </c>
      <c r="TN120" s="107">
        <f>TL11+TL14+TL16+TL19+TL25+TL27+TL33+TL34+TL39+TL40+TL43+TL49</f>
        <v>16895</v>
      </c>
      <c r="TP120" s="1" t="s">
        <v>388</v>
      </c>
      <c r="TR120" s="1">
        <f>COUNT(TQ11,TQ14,TQ16,TQ19,TQ25,TQ27,TQ33:TQ34,TQ39:TQ40,TQ43,TQ49)</f>
        <v>12</v>
      </c>
      <c r="TS120" s="107">
        <f>TT11+TT14+TT16+TT19+TT25+TT27+TT33+TT34+TT39+TT40+TT43+TT49+TT56</f>
        <v>254895682.08460644</v>
      </c>
      <c r="TT120" s="107">
        <f>TR11+TR14+TR16+TR19+TR25+TR27+TR33+TR34+TR39+TR40+TR43+TR49</f>
        <v>16914</v>
      </c>
      <c r="TV120" s="1" t="s">
        <v>388</v>
      </c>
      <c r="TX120" s="1">
        <f>COUNT(TW11,TW14,TW16,TW19,TW25,TW27,TW33:TW34,TW39:TW40,TW43,TW49)</f>
        <v>12</v>
      </c>
      <c r="TY120" s="107">
        <f>TZ11+TZ14+TZ16+TZ19+TZ25+TZ27+TZ33+TZ34+TZ39+TZ40+TZ43+TZ49+TZ56</f>
        <v>253028493.7528863</v>
      </c>
      <c r="TZ120" s="107">
        <f>TX11+TX14+TX16+TX19+TX25+TX27+TX33+TX34+TX39+TX40+TX43+TX49</f>
        <v>16930</v>
      </c>
      <c r="UB120" s="1" t="s">
        <v>388</v>
      </c>
      <c r="UD120" s="1">
        <f>COUNT(UC11,UC14,UC16,UC19,UC25,UC27,UC33:UC34,UC39:UC40,UC43,UC49)</f>
        <v>12</v>
      </c>
      <c r="UE120" s="107">
        <f>UF11+UF14+UF16+UF19+UF25+UF27+UF33+UF34+UF39+UF40+UF43+UF49+UF56</f>
        <v>245277807.64591837</v>
      </c>
      <c r="UF120" s="107">
        <f>UD11+UD14+UD16+UD19+UD25+UD27+UD33+UD34+UD39+UD40+UD43+UD49</f>
        <v>16979</v>
      </c>
    </row>
    <row r="121" spans="2:553" x14ac:dyDescent="0.25">
      <c r="QL121" s="107">
        <f>+QL120+QL113</f>
        <v>2799919907.5861807</v>
      </c>
      <c r="TF121" s="445">
        <f>+TF119+TF113</f>
        <v>2776021833.4162703</v>
      </c>
    </row>
    <row r="122" spans="2:553" x14ac:dyDescent="0.25">
      <c r="TF122" s="107">
        <f>+TF121-TF114</f>
        <v>0</v>
      </c>
    </row>
  </sheetData>
  <autoFilter ref="A10:TI106"/>
  <mergeCells count="835">
    <mergeCell ref="UB6:UF8"/>
    <mergeCell ref="UG108:UG109"/>
    <mergeCell ref="UB109:UD109"/>
    <mergeCell ref="UE109:UF109"/>
    <mergeCell ref="UB110:UC110"/>
    <mergeCell ref="UB111:UC111"/>
    <mergeCell ref="UB112:UC112"/>
    <mergeCell ref="UB113:UC113"/>
    <mergeCell ref="UB116:UC116"/>
    <mergeCell ref="TP6:TT8"/>
    <mergeCell ref="TU108:TU109"/>
    <mergeCell ref="TP109:TR109"/>
    <mergeCell ref="TS109:TT109"/>
    <mergeCell ref="TP110:TQ110"/>
    <mergeCell ref="TP111:TQ111"/>
    <mergeCell ref="TP112:TQ112"/>
    <mergeCell ref="TP113:TQ113"/>
    <mergeCell ref="TP116:TQ116"/>
    <mergeCell ref="SL113:SM113"/>
    <mergeCell ref="SL116:SM116"/>
    <mergeCell ref="SL6:SP8"/>
    <mergeCell ref="SQ108:SQ109"/>
    <mergeCell ref="SL109:SN109"/>
    <mergeCell ref="SO109:SP109"/>
    <mergeCell ref="SL110:SM110"/>
    <mergeCell ref="SL111:SM111"/>
    <mergeCell ref="SL112:SM112"/>
    <mergeCell ref="SF6:SJ8"/>
    <mergeCell ref="SK108:SK109"/>
    <mergeCell ref="SF109:SH109"/>
    <mergeCell ref="SI109:SJ109"/>
    <mergeCell ref="SF110:SG110"/>
    <mergeCell ref="SF111:SG111"/>
    <mergeCell ref="SF112:SG112"/>
    <mergeCell ref="SF113:SG113"/>
    <mergeCell ref="SF116:SG116"/>
    <mergeCell ref="RZ6:SD8"/>
    <mergeCell ref="SE108:SE109"/>
    <mergeCell ref="RZ109:SB109"/>
    <mergeCell ref="SC109:SD109"/>
    <mergeCell ref="RZ110:SA110"/>
    <mergeCell ref="RZ111:SA111"/>
    <mergeCell ref="RZ112:SA112"/>
    <mergeCell ref="RZ113:SA113"/>
    <mergeCell ref="RZ116:SA116"/>
    <mergeCell ref="RT6:RX8"/>
    <mergeCell ref="RY108:RY109"/>
    <mergeCell ref="RT109:RV109"/>
    <mergeCell ref="RW109:RX109"/>
    <mergeCell ref="RT110:RU110"/>
    <mergeCell ref="RT111:RU111"/>
    <mergeCell ref="RT112:RU112"/>
    <mergeCell ref="RT113:RU113"/>
    <mergeCell ref="RT116:RU116"/>
    <mergeCell ref="RN6:RR8"/>
    <mergeCell ref="RS108:RS109"/>
    <mergeCell ref="RN109:RP109"/>
    <mergeCell ref="RQ109:RR109"/>
    <mergeCell ref="RN110:RO110"/>
    <mergeCell ref="RN111:RO111"/>
    <mergeCell ref="RN112:RO112"/>
    <mergeCell ref="RN113:RO113"/>
    <mergeCell ref="RN116:RO116"/>
    <mergeCell ref="RH6:RL8"/>
    <mergeCell ref="RM108:RM109"/>
    <mergeCell ref="RH109:RJ109"/>
    <mergeCell ref="RK109:RL109"/>
    <mergeCell ref="RH110:RI110"/>
    <mergeCell ref="RH111:RI111"/>
    <mergeCell ref="RH112:RI112"/>
    <mergeCell ref="RH113:RI113"/>
    <mergeCell ref="RH116:RI116"/>
    <mergeCell ref="QV6:QZ8"/>
    <mergeCell ref="RA108:RA109"/>
    <mergeCell ref="QV109:QX109"/>
    <mergeCell ref="QY109:QZ109"/>
    <mergeCell ref="QV110:QW110"/>
    <mergeCell ref="QV111:QW111"/>
    <mergeCell ref="QV112:QW112"/>
    <mergeCell ref="QV113:QW113"/>
    <mergeCell ref="QV116:QW116"/>
    <mergeCell ref="QJ6:QN8"/>
    <mergeCell ref="QO108:QO109"/>
    <mergeCell ref="QJ109:QL109"/>
    <mergeCell ref="QM109:QN109"/>
    <mergeCell ref="QJ110:QK110"/>
    <mergeCell ref="QJ111:QK111"/>
    <mergeCell ref="QJ112:QK112"/>
    <mergeCell ref="QJ113:QK113"/>
    <mergeCell ref="QJ116:QK116"/>
    <mergeCell ref="QD6:QH8"/>
    <mergeCell ref="QI108:QI109"/>
    <mergeCell ref="QD109:QF109"/>
    <mergeCell ref="QG109:QH109"/>
    <mergeCell ref="QD110:QE110"/>
    <mergeCell ref="QD111:QE111"/>
    <mergeCell ref="QD112:QE112"/>
    <mergeCell ref="QD113:QE113"/>
    <mergeCell ref="QD116:QE116"/>
    <mergeCell ref="PR6:PV8"/>
    <mergeCell ref="PW108:PW109"/>
    <mergeCell ref="PR109:PT109"/>
    <mergeCell ref="PU109:PV109"/>
    <mergeCell ref="PR110:PS110"/>
    <mergeCell ref="PR111:PS111"/>
    <mergeCell ref="PR112:PS112"/>
    <mergeCell ref="PR113:PS113"/>
    <mergeCell ref="PR116:PS116"/>
    <mergeCell ref="PL6:PP8"/>
    <mergeCell ref="PQ108:PQ109"/>
    <mergeCell ref="PL109:PN109"/>
    <mergeCell ref="PO109:PP109"/>
    <mergeCell ref="PL110:PM110"/>
    <mergeCell ref="PL111:PM111"/>
    <mergeCell ref="PL112:PM112"/>
    <mergeCell ref="PL113:PM113"/>
    <mergeCell ref="PL116:PM116"/>
    <mergeCell ref="OH6:OL8"/>
    <mergeCell ref="OM108:OM109"/>
    <mergeCell ref="OH109:OJ109"/>
    <mergeCell ref="OK109:OL109"/>
    <mergeCell ref="OH110:OI110"/>
    <mergeCell ref="OH111:OI111"/>
    <mergeCell ref="OH112:OI112"/>
    <mergeCell ref="OH113:OI113"/>
    <mergeCell ref="OH116:OI116"/>
    <mergeCell ref="OB110:OC110"/>
    <mergeCell ref="OB111:OC111"/>
    <mergeCell ref="OB112:OC112"/>
    <mergeCell ref="OB113:OC113"/>
    <mergeCell ref="OB116:OC116"/>
    <mergeCell ref="OB6:OF8"/>
    <mergeCell ref="OG108:OG109"/>
    <mergeCell ref="OB109:OD109"/>
    <mergeCell ref="OE109:OF109"/>
    <mergeCell ref="NV6:NZ8"/>
    <mergeCell ref="OA108:OA109"/>
    <mergeCell ref="NV109:NX109"/>
    <mergeCell ref="NY109:NZ109"/>
    <mergeCell ref="NV110:NW110"/>
    <mergeCell ref="NV111:NW111"/>
    <mergeCell ref="NV112:NW112"/>
    <mergeCell ref="NV113:NW113"/>
    <mergeCell ref="NV116:NW116"/>
    <mergeCell ref="MX6:NB8"/>
    <mergeCell ref="NC108:NC109"/>
    <mergeCell ref="MX109:MZ109"/>
    <mergeCell ref="NA109:NB109"/>
    <mergeCell ref="MX110:MY110"/>
    <mergeCell ref="MX111:MY111"/>
    <mergeCell ref="MX112:MY112"/>
    <mergeCell ref="MX113:MY113"/>
    <mergeCell ref="MX116:MY116"/>
    <mergeCell ref="MR6:MV8"/>
    <mergeCell ref="MW108:MW109"/>
    <mergeCell ref="MR109:MT109"/>
    <mergeCell ref="MU109:MV109"/>
    <mergeCell ref="MR110:MS110"/>
    <mergeCell ref="MR111:MS111"/>
    <mergeCell ref="MR112:MS112"/>
    <mergeCell ref="MR113:MS113"/>
    <mergeCell ref="MR116:MS116"/>
    <mergeCell ref="MF6:MJ8"/>
    <mergeCell ref="MK108:MK109"/>
    <mergeCell ref="MF109:MH109"/>
    <mergeCell ref="MI109:MJ109"/>
    <mergeCell ref="MF110:MG110"/>
    <mergeCell ref="MF111:MG111"/>
    <mergeCell ref="MF112:MG112"/>
    <mergeCell ref="MF113:MG113"/>
    <mergeCell ref="MF116:MG116"/>
    <mergeCell ref="LZ6:MD8"/>
    <mergeCell ref="ME108:ME109"/>
    <mergeCell ref="LZ109:MB109"/>
    <mergeCell ref="MC109:MD109"/>
    <mergeCell ref="LZ110:MA110"/>
    <mergeCell ref="LZ111:MA111"/>
    <mergeCell ref="LZ112:MA112"/>
    <mergeCell ref="LZ113:MA113"/>
    <mergeCell ref="LZ116:MA116"/>
    <mergeCell ref="LH6:LL8"/>
    <mergeCell ref="LM108:LM109"/>
    <mergeCell ref="LH109:LJ109"/>
    <mergeCell ref="LK109:LL109"/>
    <mergeCell ref="LH110:LI110"/>
    <mergeCell ref="LH111:LI111"/>
    <mergeCell ref="LH112:LI112"/>
    <mergeCell ref="LH113:LI113"/>
    <mergeCell ref="LH116:LI116"/>
    <mergeCell ref="LB6:LF8"/>
    <mergeCell ref="LG108:LG109"/>
    <mergeCell ref="LB109:LD109"/>
    <mergeCell ref="LE109:LF109"/>
    <mergeCell ref="LB110:LC110"/>
    <mergeCell ref="LB111:LC111"/>
    <mergeCell ref="LB112:LC112"/>
    <mergeCell ref="LB113:LC113"/>
    <mergeCell ref="LB116:LC116"/>
    <mergeCell ref="KD6:KH8"/>
    <mergeCell ref="KI108:KI109"/>
    <mergeCell ref="KD109:KF109"/>
    <mergeCell ref="KG109:KH109"/>
    <mergeCell ref="KD110:KE110"/>
    <mergeCell ref="KD111:KE111"/>
    <mergeCell ref="KD112:KE112"/>
    <mergeCell ref="KD113:KE113"/>
    <mergeCell ref="KD116:KE116"/>
    <mergeCell ref="JX6:KB8"/>
    <mergeCell ref="KC108:KC109"/>
    <mergeCell ref="JX109:JZ109"/>
    <mergeCell ref="KA109:KB109"/>
    <mergeCell ref="JX110:JY110"/>
    <mergeCell ref="JX111:JY111"/>
    <mergeCell ref="JX112:JY112"/>
    <mergeCell ref="JX113:JY113"/>
    <mergeCell ref="JX116:JY116"/>
    <mergeCell ref="JF6:JJ8"/>
    <mergeCell ref="JK108:JK109"/>
    <mergeCell ref="JF109:JH109"/>
    <mergeCell ref="JI109:JJ109"/>
    <mergeCell ref="JF110:JG110"/>
    <mergeCell ref="JF111:JG111"/>
    <mergeCell ref="JF112:JG112"/>
    <mergeCell ref="JF113:JG113"/>
    <mergeCell ref="JF116:JG116"/>
    <mergeCell ref="IT6:IX8"/>
    <mergeCell ref="IY108:IY109"/>
    <mergeCell ref="IT109:IV109"/>
    <mergeCell ref="IW109:IX109"/>
    <mergeCell ref="IT110:IU110"/>
    <mergeCell ref="IT111:IU111"/>
    <mergeCell ref="IT112:IU112"/>
    <mergeCell ref="IT113:IU113"/>
    <mergeCell ref="IT116:IU116"/>
    <mergeCell ref="IH6:IL8"/>
    <mergeCell ref="IH109:IJ109"/>
    <mergeCell ref="IK109:IL109"/>
    <mergeCell ref="IH110:II110"/>
    <mergeCell ref="IH111:II111"/>
    <mergeCell ref="IH112:II112"/>
    <mergeCell ref="IH113:II113"/>
    <mergeCell ref="IH116:II116"/>
    <mergeCell ref="HP6:HT8"/>
    <mergeCell ref="HP109:HR109"/>
    <mergeCell ref="HS109:HT109"/>
    <mergeCell ref="HP110:HQ110"/>
    <mergeCell ref="HP111:HQ111"/>
    <mergeCell ref="HP112:HQ112"/>
    <mergeCell ref="HP113:HQ113"/>
    <mergeCell ref="HP116:HQ116"/>
    <mergeCell ref="HV6:HZ8"/>
    <mergeCell ref="HV109:HX109"/>
    <mergeCell ref="HY109:HZ109"/>
    <mergeCell ref="HV110:HW110"/>
    <mergeCell ref="HV111:HW111"/>
    <mergeCell ref="HV112:HW112"/>
    <mergeCell ref="HV113:HW113"/>
    <mergeCell ref="HV116:HW116"/>
    <mergeCell ref="GF6:GJ8"/>
    <mergeCell ref="GF109:GH109"/>
    <mergeCell ref="GI109:GJ109"/>
    <mergeCell ref="GF110:GG110"/>
    <mergeCell ref="GF111:GG111"/>
    <mergeCell ref="GF112:GG112"/>
    <mergeCell ref="GF113:GG113"/>
    <mergeCell ref="GF116:GG116"/>
    <mergeCell ref="GL6:GP8"/>
    <mergeCell ref="GL109:GN109"/>
    <mergeCell ref="GO109:GP109"/>
    <mergeCell ref="GL110:GM110"/>
    <mergeCell ref="GL111:GM111"/>
    <mergeCell ref="GL112:GM112"/>
    <mergeCell ref="GL113:GM113"/>
    <mergeCell ref="GL116:GM116"/>
    <mergeCell ref="FZ6:GD8"/>
    <mergeCell ref="FZ109:GB109"/>
    <mergeCell ref="GC109:GD109"/>
    <mergeCell ref="FZ110:GA110"/>
    <mergeCell ref="FZ111:GA111"/>
    <mergeCell ref="FZ112:GA112"/>
    <mergeCell ref="FZ113:GA113"/>
    <mergeCell ref="FZ116:GA116"/>
    <mergeCell ref="FT6:FX8"/>
    <mergeCell ref="FT109:FV109"/>
    <mergeCell ref="FW109:FX109"/>
    <mergeCell ref="FT110:FU110"/>
    <mergeCell ref="FT111:FU111"/>
    <mergeCell ref="FT112:FU112"/>
    <mergeCell ref="FT113:FU113"/>
    <mergeCell ref="FT116:FU116"/>
    <mergeCell ref="FN116:FO116"/>
    <mergeCell ref="FH6:FL8"/>
    <mergeCell ref="FH109:FJ109"/>
    <mergeCell ref="FK109:FL109"/>
    <mergeCell ref="FH110:FI110"/>
    <mergeCell ref="FH111:FI111"/>
    <mergeCell ref="FH112:FI112"/>
    <mergeCell ref="FH113:FI113"/>
    <mergeCell ref="FH116:FI116"/>
    <mergeCell ref="FN6:FR8"/>
    <mergeCell ref="FN109:FP109"/>
    <mergeCell ref="FQ109:FR109"/>
    <mergeCell ref="FN110:FO110"/>
    <mergeCell ref="FN111:FO111"/>
    <mergeCell ref="FN112:FO112"/>
    <mergeCell ref="FN113:FO113"/>
    <mergeCell ref="FB6:FF8"/>
    <mergeCell ref="FB109:FD109"/>
    <mergeCell ref="FE109:FF109"/>
    <mergeCell ref="FB110:FC110"/>
    <mergeCell ref="FB111:FC111"/>
    <mergeCell ref="FB112:FC112"/>
    <mergeCell ref="FB113:FC113"/>
    <mergeCell ref="FB116:FC116"/>
    <mergeCell ref="EV6:EZ8"/>
    <mergeCell ref="EV109:EX109"/>
    <mergeCell ref="EY109:EZ109"/>
    <mergeCell ref="EV110:EW110"/>
    <mergeCell ref="EV111:EW111"/>
    <mergeCell ref="EV112:EW112"/>
    <mergeCell ref="EV113:EW113"/>
    <mergeCell ref="EV116:EW116"/>
    <mergeCell ref="BW6:CA8"/>
    <mergeCell ref="BR6:BV8"/>
    <mergeCell ref="BU109:BV109"/>
    <mergeCell ref="BW112:BX112"/>
    <mergeCell ref="BW113:BX113"/>
    <mergeCell ref="BW116:BX116"/>
    <mergeCell ref="BM116:BN116"/>
    <mergeCell ref="BM109:BO109"/>
    <mergeCell ref="BP109:BQ109"/>
    <mergeCell ref="BW110:BX110"/>
    <mergeCell ref="CL6:CP8"/>
    <mergeCell ref="CL109:CN109"/>
    <mergeCell ref="CO109:CP109"/>
    <mergeCell ref="CL110:CM110"/>
    <mergeCell ref="DG116:DH116"/>
    <mergeCell ref="CG116:CH116"/>
    <mergeCell ref="CV113:CW113"/>
    <mergeCell ref="CJ109:CK109"/>
    <mergeCell ref="CG110:CH110"/>
    <mergeCell ref="CQ109:CS109"/>
    <mergeCell ref="CL116:CM116"/>
    <mergeCell ref="CQ113:CR113"/>
    <mergeCell ref="CQ116:CR116"/>
    <mergeCell ref="CL113:CM113"/>
    <mergeCell ref="DE109:DF109"/>
    <mergeCell ref="DB110:DC110"/>
    <mergeCell ref="DB111:DC111"/>
    <mergeCell ref="DB112:DC112"/>
    <mergeCell ref="DG112:DH112"/>
    <mergeCell ref="DG113:DH113"/>
    <mergeCell ref="CV112:CW112"/>
    <mergeCell ref="CL112:CM112"/>
    <mergeCell ref="CQ112:CR112"/>
    <mergeCell ref="DB113:DC113"/>
    <mergeCell ref="AX116:AY116"/>
    <mergeCell ref="AM116:AN116"/>
    <mergeCell ref="AS116:AT116"/>
    <mergeCell ref="CB116:CC116"/>
    <mergeCell ref="CB113:CC113"/>
    <mergeCell ref="AM113:AN113"/>
    <mergeCell ref="AX110:AY110"/>
    <mergeCell ref="AX111:AY111"/>
    <mergeCell ref="AS110:AT110"/>
    <mergeCell ref="AS111:AT111"/>
    <mergeCell ref="CB110:CC110"/>
    <mergeCell ref="BH116:BI116"/>
    <mergeCell ref="BC116:BD116"/>
    <mergeCell ref="BR113:BS113"/>
    <mergeCell ref="BR116:BS116"/>
    <mergeCell ref="CB112:CC112"/>
    <mergeCell ref="BR112:BS112"/>
    <mergeCell ref="AM112:AN112"/>
    <mergeCell ref="BC109:BE109"/>
    <mergeCell ref="BW111:BX111"/>
    <mergeCell ref="BR109:BT109"/>
    <mergeCell ref="BR110:BS110"/>
    <mergeCell ref="BR111:BS111"/>
    <mergeCell ref="BF109:BG109"/>
    <mergeCell ref="BK109:BL109"/>
    <mergeCell ref="CE109:CF109"/>
    <mergeCell ref="DG111:DH111"/>
    <mergeCell ref="CB111:CC111"/>
    <mergeCell ref="CL111:CM111"/>
    <mergeCell ref="CG111:CH111"/>
    <mergeCell ref="BZ109:CA109"/>
    <mergeCell ref="BW109:BY109"/>
    <mergeCell ref="CG112:CH112"/>
    <mergeCell ref="CG113:CH113"/>
    <mergeCell ref="D114:E114"/>
    <mergeCell ref="D115:E115"/>
    <mergeCell ref="D109:F109"/>
    <mergeCell ref="AX112:AY112"/>
    <mergeCell ref="AX113:AY113"/>
    <mergeCell ref="AC112:AD112"/>
    <mergeCell ref="AC113:AD113"/>
    <mergeCell ref="AC109:AE109"/>
    <mergeCell ref="AH110:AI110"/>
    <mergeCell ref="AH111:AI111"/>
    <mergeCell ref="AH112:AI112"/>
    <mergeCell ref="AH113:AI113"/>
    <mergeCell ref="AH109:AJ109"/>
    <mergeCell ref="S112:T112"/>
    <mergeCell ref="S113:T113"/>
    <mergeCell ref="S109:U109"/>
    <mergeCell ref="X110:Y110"/>
    <mergeCell ref="X111:Y111"/>
    <mergeCell ref="X112:Y112"/>
    <mergeCell ref="AX109:AZ109"/>
    <mergeCell ref="X113:Y113"/>
    <mergeCell ref="N113:O113"/>
    <mergeCell ref="N112:O112"/>
    <mergeCell ref="N109:P109"/>
    <mergeCell ref="D112:E112"/>
    <mergeCell ref="BC112:BD112"/>
    <mergeCell ref="BM111:BN111"/>
    <mergeCell ref="G109:H109"/>
    <mergeCell ref="AS112:AT112"/>
    <mergeCell ref="AS113:AT113"/>
    <mergeCell ref="AS109:AU109"/>
    <mergeCell ref="AP109:AQ109"/>
    <mergeCell ref="I112:J112"/>
    <mergeCell ref="I109:K109"/>
    <mergeCell ref="N110:O110"/>
    <mergeCell ref="N111:O111"/>
    <mergeCell ref="BC113:BD113"/>
    <mergeCell ref="BC110:BD110"/>
    <mergeCell ref="BC111:BD111"/>
    <mergeCell ref="D113:E113"/>
    <mergeCell ref="BH110:BI110"/>
    <mergeCell ref="BH111:BI111"/>
    <mergeCell ref="AF109:AG109"/>
    <mergeCell ref="AK109:AL109"/>
    <mergeCell ref="AV109:AW109"/>
    <mergeCell ref="AM109:AO109"/>
    <mergeCell ref="BA109:BB109"/>
    <mergeCell ref="B63:C63"/>
    <mergeCell ref="B74:C74"/>
    <mergeCell ref="B54:C54"/>
    <mergeCell ref="B31:C31"/>
    <mergeCell ref="D6:H8"/>
    <mergeCell ref="I6:M8"/>
    <mergeCell ref="N6:Q8"/>
    <mergeCell ref="S6:V8"/>
    <mergeCell ref="AX6:BB8"/>
    <mergeCell ref="AH6:AK8"/>
    <mergeCell ref="AM6:AQ8"/>
    <mergeCell ref="AS6:AW8"/>
    <mergeCell ref="X6:AA8"/>
    <mergeCell ref="AC6:AF8"/>
    <mergeCell ref="B106:C106"/>
    <mergeCell ref="I110:J110"/>
    <mergeCell ref="I111:J111"/>
    <mergeCell ref="S110:T110"/>
    <mergeCell ref="S111:T111"/>
    <mergeCell ref="AC110:AD110"/>
    <mergeCell ref="AC111:AD111"/>
    <mergeCell ref="AM110:AN110"/>
    <mergeCell ref="AM111:AN111"/>
    <mergeCell ref="Q109:R109"/>
    <mergeCell ref="V109:W109"/>
    <mergeCell ref="AA109:AB109"/>
    <mergeCell ref="L109:M109"/>
    <mergeCell ref="X109:Z109"/>
    <mergeCell ref="D110:E110"/>
    <mergeCell ref="D111:E111"/>
    <mergeCell ref="BC6:BG8"/>
    <mergeCell ref="BH6:BL8"/>
    <mergeCell ref="BM6:BQ8"/>
    <mergeCell ref="BH112:BI112"/>
    <mergeCell ref="BH113:BI113"/>
    <mergeCell ref="CV6:CZ8"/>
    <mergeCell ref="CV109:CX109"/>
    <mergeCell ref="CY109:CZ109"/>
    <mergeCell ref="CV110:CW110"/>
    <mergeCell ref="CV111:CW111"/>
    <mergeCell ref="BH109:BJ109"/>
    <mergeCell ref="BM110:BN110"/>
    <mergeCell ref="BM112:BN112"/>
    <mergeCell ref="BM113:BN113"/>
    <mergeCell ref="CQ6:CU8"/>
    <mergeCell ref="CB6:CF8"/>
    <mergeCell ref="CB109:CD109"/>
    <mergeCell ref="CQ110:CR110"/>
    <mergeCell ref="CQ111:CR111"/>
    <mergeCell ref="CT109:CU109"/>
    <mergeCell ref="CG6:CK8"/>
    <mergeCell ref="CG109:CI109"/>
    <mergeCell ref="CV116:CW116"/>
    <mergeCell ref="DG110:DH110"/>
    <mergeCell ref="DB116:DC116"/>
    <mergeCell ref="DQ6:DU8"/>
    <mergeCell ref="DQ109:DS109"/>
    <mergeCell ref="DT109:DU109"/>
    <mergeCell ref="DQ110:DR110"/>
    <mergeCell ref="DQ111:DR111"/>
    <mergeCell ref="DQ112:DR112"/>
    <mergeCell ref="DQ113:DR113"/>
    <mergeCell ref="DQ116:DR116"/>
    <mergeCell ref="DG6:DK8"/>
    <mergeCell ref="DG109:DI109"/>
    <mergeCell ref="DJ109:DK109"/>
    <mergeCell ref="DL6:DP8"/>
    <mergeCell ref="DL109:DN109"/>
    <mergeCell ref="DO109:DP109"/>
    <mergeCell ref="DL110:DM110"/>
    <mergeCell ref="DL111:DM111"/>
    <mergeCell ref="DL112:DM112"/>
    <mergeCell ref="DB6:DF8"/>
    <mergeCell ref="DB109:DD109"/>
    <mergeCell ref="DL113:DM113"/>
    <mergeCell ref="DL116:DM116"/>
    <mergeCell ref="EF6:EJ8"/>
    <mergeCell ref="EF109:EH109"/>
    <mergeCell ref="EI109:EJ109"/>
    <mergeCell ref="EF110:EG110"/>
    <mergeCell ref="EF111:EG111"/>
    <mergeCell ref="EF112:EG112"/>
    <mergeCell ref="EF113:EG113"/>
    <mergeCell ref="EF116:EG116"/>
    <mergeCell ref="EA6:EE8"/>
    <mergeCell ref="EA109:EC109"/>
    <mergeCell ref="ED109:EE109"/>
    <mergeCell ref="EA110:EB110"/>
    <mergeCell ref="EA111:EB111"/>
    <mergeCell ref="EA112:EB112"/>
    <mergeCell ref="EA113:EB113"/>
    <mergeCell ref="EA116:EB116"/>
    <mergeCell ref="DV6:DZ8"/>
    <mergeCell ref="DV109:DX109"/>
    <mergeCell ref="DY109:DZ109"/>
    <mergeCell ref="DV110:DW110"/>
    <mergeCell ref="DV111:DW111"/>
    <mergeCell ref="DV112:DW112"/>
    <mergeCell ref="DV113:DW113"/>
    <mergeCell ref="DV116:DW116"/>
    <mergeCell ref="EP6:ET8"/>
    <mergeCell ref="EP109:ER109"/>
    <mergeCell ref="ES109:ET109"/>
    <mergeCell ref="EP110:EQ110"/>
    <mergeCell ref="EP111:EQ111"/>
    <mergeCell ref="EP112:EQ112"/>
    <mergeCell ref="EP113:EQ113"/>
    <mergeCell ref="EP116:EQ116"/>
    <mergeCell ref="EK116:EL116"/>
    <mergeCell ref="EK6:EO8"/>
    <mergeCell ref="EK109:EM109"/>
    <mergeCell ref="EN109:EO109"/>
    <mergeCell ref="EK110:EL110"/>
    <mergeCell ref="EK111:EL111"/>
    <mergeCell ref="EK112:EL112"/>
    <mergeCell ref="EK113:EL113"/>
    <mergeCell ref="GR6:GV8"/>
    <mergeCell ref="GR109:GT109"/>
    <mergeCell ref="GU109:GV109"/>
    <mergeCell ref="GR110:GS110"/>
    <mergeCell ref="GR111:GS111"/>
    <mergeCell ref="GR112:GS112"/>
    <mergeCell ref="GR113:GS113"/>
    <mergeCell ref="GR116:GS116"/>
    <mergeCell ref="HD6:HH8"/>
    <mergeCell ref="HD109:HF109"/>
    <mergeCell ref="HG109:HH109"/>
    <mergeCell ref="HD110:HE110"/>
    <mergeCell ref="HD111:HE111"/>
    <mergeCell ref="HD112:HE112"/>
    <mergeCell ref="HD113:HE113"/>
    <mergeCell ref="HD116:HE116"/>
    <mergeCell ref="GX6:HB8"/>
    <mergeCell ref="GX109:GZ109"/>
    <mergeCell ref="HA109:HB109"/>
    <mergeCell ref="GX110:GY110"/>
    <mergeCell ref="GX111:GY111"/>
    <mergeCell ref="GX112:GY112"/>
    <mergeCell ref="GX113:GY113"/>
    <mergeCell ref="GX116:GY116"/>
    <mergeCell ref="IB6:IF8"/>
    <mergeCell ref="IB109:ID109"/>
    <mergeCell ref="IE109:IF109"/>
    <mergeCell ref="IB110:IC110"/>
    <mergeCell ref="IB111:IC111"/>
    <mergeCell ref="IB112:IC112"/>
    <mergeCell ref="IB113:IC113"/>
    <mergeCell ref="IB116:IC116"/>
    <mergeCell ref="HJ6:HN8"/>
    <mergeCell ref="HJ109:HL109"/>
    <mergeCell ref="HM109:HN109"/>
    <mergeCell ref="HJ110:HK110"/>
    <mergeCell ref="HJ111:HK111"/>
    <mergeCell ref="HJ112:HK112"/>
    <mergeCell ref="HJ113:HK113"/>
    <mergeCell ref="HJ116:HK116"/>
    <mergeCell ref="IN6:IR8"/>
    <mergeCell ref="IN109:IP109"/>
    <mergeCell ref="IQ109:IR109"/>
    <mergeCell ref="IN110:IO110"/>
    <mergeCell ref="IN111:IO111"/>
    <mergeCell ref="IN112:IO112"/>
    <mergeCell ref="IN113:IO113"/>
    <mergeCell ref="IN116:IO116"/>
    <mergeCell ref="IM108:IM109"/>
    <mergeCell ref="IS108:IS109"/>
    <mergeCell ref="EU108:EU109"/>
    <mergeCell ref="FA108:FA109"/>
    <mergeCell ref="FG108:FG109"/>
    <mergeCell ref="FM108:FM109"/>
    <mergeCell ref="FS108:FS109"/>
    <mergeCell ref="FY108:FY109"/>
    <mergeCell ref="GE108:GE109"/>
    <mergeCell ref="GK108:GK109"/>
    <mergeCell ref="GQ108:GQ109"/>
    <mergeCell ref="GW108:GW109"/>
    <mergeCell ref="HC108:HC109"/>
    <mergeCell ref="HI108:HI109"/>
    <mergeCell ref="HO108:HO109"/>
    <mergeCell ref="HU108:HU109"/>
    <mergeCell ref="IA108:IA109"/>
    <mergeCell ref="IG108:IG109"/>
    <mergeCell ref="IZ6:JD8"/>
    <mergeCell ref="JE108:JE109"/>
    <mergeCell ref="IZ109:JB109"/>
    <mergeCell ref="JC109:JD109"/>
    <mergeCell ref="IZ110:JA110"/>
    <mergeCell ref="IZ111:JA111"/>
    <mergeCell ref="IZ112:JA112"/>
    <mergeCell ref="IZ113:JA113"/>
    <mergeCell ref="IZ116:JA116"/>
    <mergeCell ref="JL6:JP8"/>
    <mergeCell ref="JQ108:JQ109"/>
    <mergeCell ref="JL109:JN109"/>
    <mergeCell ref="JO109:JP109"/>
    <mergeCell ref="JL110:JM110"/>
    <mergeCell ref="JL111:JM111"/>
    <mergeCell ref="JL112:JM112"/>
    <mergeCell ref="JL113:JM113"/>
    <mergeCell ref="JL116:JM116"/>
    <mergeCell ref="JR6:JV8"/>
    <mergeCell ref="JW108:JW109"/>
    <mergeCell ref="JR109:JT109"/>
    <mergeCell ref="JU109:JV109"/>
    <mergeCell ref="JR110:JS110"/>
    <mergeCell ref="JR111:JS111"/>
    <mergeCell ref="JR112:JS112"/>
    <mergeCell ref="JR113:JS113"/>
    <mergeCell ref="JR116:JS116"/>
    <mergeCell ref="KJ6:KN8"/>
    <mergeCell ref="KO108:KO109"/>
    <mergeCell ref="KJ109:KL109"/>
    <mergeCell ref="KM109:KN109"/>
    <mergeCell ref="KJ110:KK110"/>
    <mergeCell ref="KJ111:KK111"/>
    <mergeCell ref="KJ112:KK112"/>
    <mergeCell ref="KJ113:KK113"/>
    <mergeCell ref="KJ116:KK116"/>
    <mergeCell ref="KP6:KT8"/>
    <mergeCell ref="KU108:KU109"/>
    <mergeCell ref="KP109:KR109"/>
    <mergeCell ref="KS109:KT109"/>
    <mergeCell ref="KP110:KQ110"/>
    <mergeCell ref="KP111:KQ111"/>
    <mergeCell ref="KP112:KQ112"/>
    <mergeCell ref="KP113:KQ113"/>
    <mergeCell ref="KP116:KQ116"/>
    <mergeCell ref="KV6:KZ8"/>
    <mergeCell ref="LA108:LA109"/>
    <mergeCell ref="KV109:KX109"/>
    <mergeCell ref="KY109:KZ109"/>
    <mergeCell ref="KV110:KW110"/>
    <mergeCell ref="KV111:KW111"/>
    <mergeCell ref="KV112:KW112"/>
    <mergeCell ref="KV113:KW113"/>
    <mergeCell ref="KV116:KW116"/>
    <mergeCell ref="LN6:LR8"/>
    <mergeCell ref="LS108:LS109"/>
    <mergeCell ref="LN109:LP109"/>
    <mergeCell ref="LQ109:LR109"/>
    <mergeCell ref="LN110:LO110"/>
    <mergeCell ref="LN111:LO111"/>
    <mergeCell ref="LN112:LO112"/>
    <mergeCell ref="LN113:LO113"/>
    <mergeCell ref="LN116:LO116"/>
    <mergeCell ref="LT6:LX8"/>
    <mergeCell ref="LY108:LY109"/>
    <mergeCell ref="LT109:LV109"/>
    <mergeCell ref="LW109:LX109"/>
    <mergeCell ref="LT110:LU110"/>
    <mergeCell ref="LT111:LU111"/>
    <mergeCell ref="LT112:LU112"/>
    <mergeCell ref="LT113:LU113"/>
    <mergeCell ref="LT116:LU116"/>
    <mergeCell ref="ML6:MP8"/>
    <mergeCell ref="MQ108:MQ109"/>
    <mergeCell ref="ML109:MN109"/>
    <mergeCell ref="MO109:MP109"/>
    <mergeCell ref="ML110:MM110"/>
    <mergeCell ref="ML111:MM111"/>
    <mergeCell ref="ML112:MM112"/>
    <mergeCell ref="ML113:MM113"/>
    <mergeCell ref="ML116:MM116"/>
    <mergeCell ref="ND6:NH8"/>
    <mergeCell ref="NI108:NI109"/>
    <mergeCell ref="ND109:NF109"/>
    <mergeCell ref="NG109:NH109"/>
    <mergeCell ref="ND110:NE110"/>
    <mergeCell ref="ND111:NE111"/>
    <mergeCell ref="ND112:NE112"/>
    <mergeCell ref="ND113:NE113"/>
    <mergeCell ref="ND116:NE116"/>
    <mergeCell ref="NJ6:NN8"/>
    <mergeCell ref="NO108:NO109"/>
    <mergeCell ref="NJ109:NL109"/>
    <mergeCell ref="NM109:NN109"/>
    <mergeCell ref="NJ110:NK110"/>
    <mergeCell ref="NJ111:NK111"/>
    <mergeCell ref="NJ112:NK112"/>
    <mergeCell ref="NJ113:NK113"/>
    <mergeCell ref="NJ116:NK116"/>
    <mergeCell ref="NP6:NT8"/>
    <mergeCell ref="NU108:NU109"/>
    <mergeCell ref="NP109:NR109"/>
    <mergeCell ref="NS109:NT109"/>
    <mergeCell ref="NP110:NQ110"/>
    <mergeCell ref="NP111:NQ111"/>
    <mergeCell ref="NP112:NQ112"/>
    <mergeCell ref="NP113:NQ113"/>
    <mergeCell ref="NP116:NQ116"/>
    <mergeCell ref="ON6:OR8"/>
    <mergeCell ref="OS108:OS109"/>
    <mergeCell ref="ON109:OP109"/>
    <mergeCell ref="OQ109:OR109"/>
    <mergeCell ref="ON110:OO110"/>
    <mergeCell ref="ON111:OO111"/>
    <mergeCell ref="ON112:OO112"/>
    <mergeCell ref="ON113:OO113"/>
    <mergeCell ref="ON116:OO116"/>
    <mergeCell ref="OT6:OX8"/>
    <mergeCell ref="OY108:OY109"/>
    <mergeCell ref="OT109:OV109"/>
    <mergeCell ref="OW109:OX109"/>
    <mergeCell ref="OT110:OU110"/>
    <mergeCell ref="OT111:OU111"/>
    <mergeCell ref="OT112:OU112"/>
    <mergeCell ref="OT113:OU113"/>
    <mergeCell ref="OT116:OU116"/>
    <mergeCell ref="OZ6:PD8"/>
    <mergeCell ref="PE108:PE109"/>
    <mergeCell ref="OZ109:PB109"/>
    <mergeCell ref="PC109:PD109"/>
    <mergeCell ref="OZ110:PA110"/>
    <mergeCell ref="OZ111:PA111"/>
    <mergeCell ref="OZ112:PA112"/>
    <mergeCell ref="OZ113:PA113"/>
    <mergeCell ref="OZ116:PA116"/>
    <mergeCell ref="PF6:PJ8"/>
    <mergeCell ref="PK108:PK109"/>
    <mergeCell ref="PF109:PH109"/>
    <mergeCell ref="PI109:PJ109"/>
    <mergeCell ref="PF110:PG110"/>
    <mergeCell ref="PF111:PG111"/>
    <mergeCell ref="PF112:PG112"/>
    <mergeCell ref="PF113:PG113"/>
    <mergeCell ref="PF116:PG116"/>
    <mergeCell ref="PX6:QB8"/>
    <mergeCell ref="QC108:QC109"/>
    <mergeCell ref="PX109:PZ109"/>
    <mergeCell ref="QA109:QB109"/>
    <mergeCell ref="PX110:PY110"/>
    <mergeCell ref="PX111:PY111"/>
    <mergeCell ref="PX112:PY112"/>
    <mergeCell ref="PX113:PY113"/>
    <mergeCell ref="PX116:PY116"/>
    <mergeCell ref="QP6:QT8"/>
    <mergeCell ref="QU108:QU109"/>
    <mergeCell ref="QP109:QR109"/>
    <mergeCell ref="QS109:QT109"/>
    <mergeCell ref="QP110:QQ110"/>
    <mergeCell ref="QP111:QQ111"/>
    <mergeCell ref="QP112:QQ112"/>
    <mergeCell ref="QP113:QQ113"/>
    <mergeCell ref="QP116:QQ116"/>
    <mergeCell ref="RB6:RF8"/>
    <mergeCell ref="RG108:RG109"/>
    <mergeCell ref="RB109:RD109"/>
    <mergeCell ref="RE109:RF109"/>
    <mergeCell ref="RB110:RC110"/>
    <mergeCell ref="RB111:RC111"/>
    <mergeCell ref="RB112:RC112"/>
    <mergeCell ref="RB113:RC113"/>
    <mergeCell ref="RB116:RC116"/>
    <mergeCell ref="SR6:SV8"/>
    <mergeCell ref="SW108:SW109"/>
    <mergeCell ref="SR109:ST109"/>
    <mergeCell ref="SU109:SV109"/>
    <mergeCell ref="SR110:SS110"/>
    <mergeCell ref="SR111:SS111"/>
    <mergeCell ref="SR112:SS112"/>
    <mergeCell ref="SR113:SS113"/>
    <mergeCell ref="SR116:SS116"/>
    <mergeCell ref="SX6:TB8"/>
    <mergeCell ref="TC108:TC109"/>
    <mergeCell ref="SX109:SZ109"/>
    <mergeCell ref="TA109:TB109"/>
    <mergeCell ref="SX110:SY110"/>
    <mergeCell ref="SX111:SY111"/>
    <mergeCell ref="SX112:SY112"/>
    <mergeCell ref="SX113:SY113"/>
    <mergeCell ref="SX116:SY116"/>
    <mergeCell ref="TI108:TI109"/>
    <mergeCell ref="TD109:TF109"/>
    <mergeCell ref="TG109:TH109"/>
    <mergeCell ref="TD110:TE110"/>
    <mergeCell ref="TD111:TE111"/>
    <mergeCell ref="TD112:TE112"/>
    <mergeCell ref="TD113:TE113"/>
    <mergeCell ref="TD116:TE116"/>
    <mergeCell ref="TD6:TH8"/>
    <mergeCell ref="TJ6:TN8"/>
    <mergeCell ref="TO108:TO109"/>
    <mergeCell ref="TJ109:TL109"/>
    <mergeCell ref="TM109:TN109"/>
    <mergeCell ref="TJ110:TK110"/>
    <mergeCell ref="TJ111:TK111"/>
    <mergeCell ref="TJ112:TK112"/>
    <mergeCell ref="TJ113:TK113"/>
    <mergeCell ref="TJ116:TK116"/>
    <mergeCell ref="TV6:TZ8"/>
    <mergeCell ref="UA108:UA109"/>
    <mergeCell ref="TV109:TX109"/>
    <mergeCell ref="TY109:TZ109"/>
    <mergeCell ref="TV110:TW110"/>
    <mergeCell ref="TV111:TW111"/>
    <mergeCell ref="TV112:TW112"/>
    <mergeCell ref="TV113:TW113"/>
    <mergeCell ref="TV116:TW11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 2008-2017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Karelia Yapu</cp:lastModifiedBy>
  <cp:lastPrinted>2018-05-11T20:23:17Z</cp:lastPrinted>
  <dcterms:created xsi:type="dcterms:W3CDTF">2010-10-01T19:30:15Z</dcterms:created>
  <dcterms:modified xsi:type="dcterms:W3CDTF">2018-05-17T16:07:35Z</dcterms:modified>
</cp:coreProperties>
</file>