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20" windowHeight="8265" activeTab="1"/>
  </bookViews>
  <sheets>
    <sheet name="LTS - 2012" sheetId="1" r:id="rId1"/>
    <sheet name="calculo TR prom pond" sheetId="2" r:id="rId2"/>
  </sheets>
  <definedNames>
    <definedName name="_xlnm._FilterDatabase" localSheetId="1" hidden="1">'calculo TR prom pond'!$A$1:$H$1</definedName>
    <definedName name="_xlnm._FilterDatabase" localSheetId="0" hidden="1">'LTS - 2012'!$B$2:$H$383</definedName>
  </definedNames>
  <calcPr calcId="124519"/>
  <fileRecoveryPr repairLoad="1"/>
</workbook>
</file>

<file path=xl/calcChain.xml><?xml version="1.0" encoding="utf-8"?>
<calcChain xmlns="http://schemas.openxmlformats.org/spreadsheetml/2006/main">
  <c r="F1001" i="2"/>
  <c r="F997"/>
  <c r="F990"/>
  <c r="F991"/>
  <c r="F992"/>
  <c r="F993"/>
  <c r="F989"/>
  <c r="F985"/>
  <c r="F978"/>
  <c r="F979"/>
  <c r="F980"/>
  <c r="F981"/>
  <c r="F977"/>
  <c r="F970"/>
  <c r="F971"/>
  <c r="F972"/>
  <c r="F973"/>
  <c r="F969"/>
  <c r="F965"/>
  <c r="F961"/>
  <c r="F957"/>
  <c r="F952"/>
  <c r="F953"/>
  <c r="F951"/>
  <c r="F947"/>
  <c r="F940"/>
  <c r="F941"/>
  <c r="F942"/>
  <c r="F943"/>
  <c r="F939"/>
  <c r="F935"/>
  <c r="F934"/>
  <c r="F928"/>
  <c r="F929"/>
  <c r="F930"/>
  <c r="F927"/>
  <c r="F922"/>
  <c r="F917"/>
  <c r="F918"/>
  <c r="F916"/>
  <c r="F910"/>
  <c r="F911"/>
  <c r="F912"/>
  <c r="F905"/>
  <c r="F899"/>
  <c r="F900"/>
  <c r="F901"/>
  <c r="F898"/>
  <c r="F894"/>
  <c r="F885"/>
  <c r="F878"/>
  <c r="F879"/>
  <c r="F880"/>
  <c r="F881"/>
  <c r="F877"/>
  <c r="F833"/>
  <c r="F834"/>
  <c r="F835"/>
  <c r="F832"/>
  <c r="F815"/>
  <c r="F816"/>
  <c r="F817"/>
  <c r="F814"/>
  <c r="F808"/>
  <c r="F809"/>
  <c r="F810"/>
  <c r="F807"/>
  <c r="F733" l="1"/>
  <c r="F734"/>
  <c r="F735"/>
  <c r="F732"/>
  <c r="F2"/>
  <c r="F315"/>
  <c r="F318" s="1"/>
  <c r="H174" i="1"/>
  <c r="H173"/>
  <c r="H171"/>
  <c r="E174"/>
  <c r="E173"/>
  <c r="E172"/>
  <c r="E171"/>
  <c r="C1002" i="2"/>
  <c r="F1002"/>
  <c r="C998"/>
  <c r="F998" s="1"/>
  <c r="C994"/>
  <c r="C986"/>
  <c r="F986" s="1"/>
  <c r="E170" i="1"/>
  <c r="E169"/>
  <c r="C982" i="2"/>
  <c r="C974"/>
  <c r="H168" i="1"/>
  <c r="H167"/>
  <c r="E168"/>
  <c r="E167"/>
  <c r="C966" i="2"/>
  <c r="F966" s="1"/>
  <c r="C962"/>
  <c r="F962" s="1"/>
  <c r="H166" i="1"/>
  <c r="E166"/>
  <c r="C958" i="2"/>
  <c r="F958"/>
  <c r="H164" i="1"/>
  <c r="E165"/>
  <c r="E164"/>
  <c r="E163"/>
  <c r="C954" i="2"/>
  <c r="C948"/>
  <c r="F948" s="1"/>
  <c r="C944"/>
  <c r="H162" i="1"/>
  <c r="E162"/>
  <c r="C936" i="2"/>
  <c r="E161" i="1"/>
  <c r="H160"/>
  <c r="E160"/>
  <c r="E159"/>
  <c r="C931" i="2"/>
  <c r="C924"/>
  <c r="F923" s="1"/>
  <c r="C919"/>
  <c r="H157" i="1"/>
  <c r="E158"/>
  <c r="E157"/>
  <c r="E156"/>
  <c r="C913" i="2"/>
  <c r="C907"/>
  <c r="F906" s="1"/>
  <c r="C902"/>
  <c r="C895"/>
  <c r="E155" i="1" s="1"/>
  <c r="F895" i="2"/>
  <c r="H155" i="1" s="1"/>
  <c r="F994" i="2" l="1"/>
  <c r="H172" i="1" s="1"/>
  <c r="F982" i="2"/>
  <c r="H170" i="1" s="1"/>
  <c r="F974" i="2"/>
  <c r="H169" i="1" s="1"/>
  <c r="F954" i="2"/>
  <c r="H165" i="1" s="1"/>
  <c r="F944" i="2"/>
  <c r="H163" i="1" s="1"/>
  <c r="F936" i="2"/>
  <c r="F931"/>
  <c r="H161" i="1" s="1"/>
  <c r="F919" i="2"/>
  <c r="H159" i="1" s="1"/>
  <c r="F924" i="2"/>
  <c r="F907"/>
  <c r="C891"/>
  <c r="F890" s="1"/>
  <c r="F891" s="1"/>
  <c r="H154" i="1" s="1"/>
  <c r="C887" i="2"/>
  <c r="F886" s="1"/>
  <c r="C882"/>
  <c r="E152" i="1" s="1"/>
  <c r="C874" i="2"/>
  <c r="F873" s="1"/>
  <c r="C869"/>
  <c r="F868" s="1"/>
  <c r="F869" s="1"/>
  <c r="H150" i="1" s="1"/>
  <c r="C856" i="2"/>
  <c r="E147" i="1" s="1"/>
  <c r="C865" i="2"/>
  <c r="F864" s="1"/>
  <c r="F865" s="1"/>
  <c r="H149" i="1" s="1"/>
  <c r="C861" i="2"/>
  <c r="F860" s="1"/>
  <c r="F859"/>
  <c r="F855"/>
  <c r="C851"/>
  <c r="F850" s="1"/>
  <c r="C846"/>
  <c r="F845" s="1"/>
  <c r="C841"/>
  <c r="F840" s="1"/>
  <c r="C836"/>
  <c r="E143" i="1" s="1"/>
  <c r="C829" i="2"/>
  <c r="F828" s="1"/>
  <c r="C824"/>
  <c r="F823" s="1"/>
  <c r="C818"/>
  <c r="E140" i="1" s="1"/>
  <c r="C811" i="2"/>
  <c r="E139" i="1" s="1"/>
  <c r="C804" i="2"/>
  <c r="E138" i="1" s="1"/>
  <c r="F803" i="2"/>
  <c r="F804" s="1"/>
  <c r="H138" i="1" s="1"/>
  <c r="C800" i="2"/>
  <c r="F799" s="1"/>
  <c r="C794"/>
  <c r="E136" i="1" s="1"/>
  <c r="F792" i="2"/>
  <c r="C789"/>
  <c r="F788" s="1"/>
  <c r="F786"/>
  <c r="C783"/>
  <c r="F782" s="1"/>
  <c r="F783" s="1"/>
  <c r="H134" i="1" s="1"/>
  <c r="C779" i="2"/>
  <c r="F778" s="1"/>
  <c r="C774"/>
  <c r="F773" s="1"/>
  <c r="C769"/>
  <c r="E131" i="1" s="1"/>
  <c r="E130"/>
  <c r="C765" i="2"/>
  <c r="F764" s="1"/>
  <c r="F763"/>
  <c r="C760"/>
  <c r="F757" s="1"/>
  <c r="C752"/>
  <c r="E128" i="1" s="1"/>
  <c r="C746" i="2"/>
  <c r="F745" s="1"/>
  <c r="C740"/>
  <c r="F739" s="1"/>
  <c r="C736"/>
  <c r="E125" i="1" s="1"/>
  <c r="C729" i="2"/>
  <c r="F728" s="1"/>
  <c r="C724"/>
  <c r="F717" s="1"/>
  <c r="C714"/>
  <c r="F713" s="1"/>
  <c r="C710"/>
  <c r="F709" s="1"/>
  <c r="C704"/>
  <c r="E120" i="1" s="1"/>
  <c r="C698" i="2"/>
  <c r="F697" s="1"/>
  <c r="C692"/>
  <c r="F691" s="1"/>
  <c r="C686"/>
  <c r="F685" s="1"/>
  <c r="F686" s="1"/>
  <c r="H117" i="1" s="1"/>
  <c r="C682" i="2"/>
  <c r="E116" i="1" s="1"/>
  <c r="E129" l="1"/>
  <c r="F768" i="2"/>
  <c r="F769" s="1"/>
  <c r="H131" i="1" s="1"/>
  <c r="F772" i="2"/>
  <c r="E134" i="1"/>
  <c r="F793" i="2"/>
  <c r="F798"/>
  <c r="E137" i="1"/>
  <c r="F839" i="2"/>
  <c r="F759"/>
  <c r="E153" i="1"/>
  <c r="F750" i="2"/>
  <c r="F755"/>
  <c r="F758"/>
  <c r="F756"/>
  <c r="E133" i="1"/>
  <c r="F787" i="2"/>
  <c r="E135" i="1"/>
  <c r="F811" i="2"/>
  <c r="H139" i="1" s="1"/>
  <c r="E141"/>
  <c r="F827" i="2"/>
  <c r="F829" s="1"/>
  <c r="H142" i="1" s="1"/>
  <c r="E142"/>
  <c r="E144"/>
  <c r="E146"/>
  <c r="E148"/>
  <c r="E149"/>
  <c r="F872" i="2"/>
  <c r="F874" s="1"/>
  <c r="H151" i="1" s="1"/>
  <c r="E150"/>
  <c r="E151"/>
  <c r="E154"/>
  <c r="F887" i="2"/>
  <c r="H153" i="1" s="1"/>
  <c r="F861" i="2"/>
  <c r="H148" i="1" s="1"/>
  <c r="F849" i="2"/>
  <c r="F854"/>
  <c r="F856" s="1"/>
  <c r="H147" i="1" s="1"/>
  <c r="F851" i="2"/>
  <c r="H146" i="1" s="1"/>
  <c r="F844" i="2"/>
  <c r="F846" s="1"/>
  <c r="H145" i="1" s="1"/>
  <c r="E145"/>
  <c r="F841" i="2"/>
  <c r="H144" i="1" s="1"/>
  <c r="F836" i="2"/>
  <c r="H143" i="1" s="1"/>
  <c r="F822" i="2"/>
  <c r="F818"/>
  <c r="H140" i="1" s="1"/>
  <c r="F821" i="2"/>
  <c r="F824" s="1"/>
  <c r="H141" i="1" s="1"/>
  <c r="F797" i="2"/>
  <c r="F800" s="1"/>
  <c r="H137" i="1" s="1"/>
  <c r="F794" i="2"/>
  <c r="H136" i="1" s="1"/>
  <c r="F789" i="2"/>
  <c r="H135" i="1" s="1"/>
  <c r="F777" i="2"/>
  <c r="F779" s="1"/>
  <c r="H133" i="1" s="1"/>
  <c r="E132"/>
  <c r="F774" i="2"/>
  <c r="H132" i="1" s="1"/>
  <c r="F765" i="2"/>
  <c r="H130" i="1" s="1"/>
  <c r="E126"/>
  <c r="E127"/>
  <c r="F749" i="2"/>
  <c r="F751"/>
  <c r="F744"/>
  <c r="F743"/>
  <c r="F740"/>
  <c r="H126" i="1" s="1"/>
  <c r="F681" i="2"/>
  <c r="F682" s="1"/>
  <c r="H116" i="1" s="1"/>
  <c r="E124"/>
  <c r="F702" i="2"/>
  <c r="F721"/>
  <c r="F719"/>
  <c r="F723"/>
  <c r="E123" i="1"/>
  <c r="E122"/>
  <c r="F722" i="2"/>
  <c r="F720"/>
  <c r="F718"/>
  <c r="F727"/>
  <c r="F729" s="1"/>
  <c r="H124" i="1" s="1"/>
  <c r="E117"/>
  <c r="F690" i="2"/>
  <c r="E118" i="1"/>
  <c r="F696" i="2"/>
  <c r="E119" i="1"/>
  <c r="F701" i="2"/>
  <c r="F703"/>
  <c r="F708"/>
  <c r="E121" i="1"/>
  <c r="F714" i="2"/>
  <c r="H122" i="1" s="1"/>
  <c r="F707" i="2"/>
  <c r="F695"/>
  <c r="F689"/>
  <c r="F882" l="1"/>
  <c r="H152" i="1" s="1"/>
  <c r="F902" i="2"/>
  <c r="H156" i="1" s="1"/>
  <c r="F913" i="2"/>
  <c r="H158" i="1" s="1"/>
  <c r="F752" i="2"/>
  <c r="H128" i="1" s="1"/>
  <c r="F760" i="2"/>
  <c r="H129" i="1" s="1"/>
  <c r="F746" i="2"/>
  <c r="H127" i="1" s="1"/>
  <c r="F736" i="2"/>
  <c r="H125" i="1" s="1"/>
  <c r="F692" i="2"/>
  <c r="H118" i="1" s="1"/>
  <c r="F710" i="2"/>
  <c r="H121" i="1" s="1"/>
  <c r="F724" i="2"/>
  <c r="H123" i="1" s="1"/>
  <c r="F704" i="2"/>
  <c r="H120" i="1" s="1"/>
  <c r="F698" i="2"/>
  <c r="H119" i="1" s="1"/>
  <c r="C678" i="2"/>
  <c r="F677" s="1"/>
  <c r="F678" s="1"/>
  <c r="H115" i="1" s="1"/>
  <c r="C674" i="2"/>
  <c r="F673" s="1"/>
  <c r="C669"/>
  <c r="E113" i="1" s="1"/>
  <c r="F667" i="2" l="1"/>
  <c r="E114" i="1"/>
  <c r="F668" i="2"/>
  <c r="E115" i="1"/>
  <c r="F672" i="2"/>
  <c r="F674" s="1"/>
  <c r="H114" i="1" s="1"/>
  <c r="F669" i="2" l="1"/>
  <c r="H113" i="1" s="1"/>
  <c r="C664" i="2"/>
  <c r="E112" i="1" s="1"/>
  <c r="C659" i="2"/>
  <c r="F658" s="1"/>
  <c r="F659" s="1"/>
  <c r="H111" i="1" s="1"/>
  <c r="C655" i="2"/>
  <c r="F654" s="1"/>
  <c r="C649"/>
  <c r="F648" s="1"/>
  <c r="C644"/>
  <c r="F643" s="1"/>
  <c r="C638"/>
  <c r="E107" i="1" s="1"/>
  <c r="C632" i="2"/>
  <c r="F631" s="1"/>
  <c r="C626"/>
  <c r="E105" i="1" s="1"/>
  <c r="C620" i="2"/>
  <c r="E104" i="1" s="1"/>
  <c r="C615" i="2"/>
  <c r="F614" s="1"/>
  <c r="C609"/>
  <c r="E102" i="1" s="1"/>
  <c r="C605" i="2"/>
  <c r="E101" i="1" s="1"/>
  <c r="C597" i="2"/>
  <c r="F596" s="1"/>
  <c r="F597" s="1"/>
  <c r="H100" i="1" s="1"/>
  <c r="C593" i="2"/>
  <c r="C589"/>
  <c r="C585"/>
  <c r="F584" s="1"/>
  <c r="C579"/>
  <c r="F578" s="1"/>
  <c r="C573"/>
  <c r="F572" s="1"/>
  <c r="C564"/>
  <c r="F563" s="1"/>
  <c r="C558"/>
  <c r="E93" i="1" s="1"/>
  <c r="C552" i="2"/>
  <c r="E92" i="1" s="1"/>
  <c r="C548" i="2"/>
  <c r="F547" s="1"/>
  <c r="F548" s="1"/>
  <c r="H91" i="1" s="1"/>
  <c r="C544" i="2"/>
  <c r="F542" s="1"/>
  <c r="C539"/>
  <c r="F538" s="1"/>
  <c r="C534"/>
  <c r="E88" i="1" s="1"/>
  <c r="C530" i="2"/>
  <c r="E87" i="1" s="1"/>
  <c r="C525" i="2"/>
  <c r="E86" i="1" s="1"/>
  <c r="C521" i="2"/>
  <c r="F520" s="1"/>
  <c r="C514"/>
  <c r="F513" s="1"/>
  <c r="C509"/>
  <c r="F508" s="1"/>
  <c r="C503"/>
  <c r="F502" s="1"/>
  <c r="C496"/>
  <c r="F494" s="1"/>
  <c r="C488"/>
  <c r="F487" s="1"/>
  <c r="F601" l="1"/>
  <c r="F663"/>
  <c r="F662"/>
  <c r="F569"/>
  <c r="F603"/>
  <c r="F630"/>
  <c r="F635"/>
  <c r="F641"/>
  <c r="F642"/>
  <c r="F647"/>
  <c r="F649" s="1"/>
  <c r="H109" i="1" s="1"/>
  <c r="F652" i="2"/>
  <c r="E111" i="1"/>
  <c r="F636" i="2"/>
  <c r="F653"/>
  <c r="E110" i="1"/>
  <c r="F664" i="2"/>
  <c r="H112" i="1" s="1"/>
  <c r="F624" i="2"/>
  <c r="E109" i="1"/>
  <c r="E108"/>
  <c r="E103"/>
  <c r="F623" i="2"/>
  <c r="F625"/>
  <c r="F637"/>
  <c r="E106" i="1"/>
  <c r="F629" i="2"/>
  <c r="F612"/>
  <c r="F619"/>
  <c r="F618"/>
  <c r="F555"/>
  <c r="F613"/>
  <c r="F600"/>
  <c r="F602"/>
  <c r="F604"/>
  <c r="F608"/>
  <c r="F609" s="1"/>
  <c r="H102" i="1" s="1"/>
  <c r="E100"/>
  <c r="F615" i="2"/>
  <c r="H103" i="1" s="1"/>
  <c r="F556" i="2"/>
  <c r="F562"/>
  <c r="F567"/>
  <c r="F571"/>
  <c r="F557"/>
  <c r="F558" s="1"/>
  <c r="H93" i="1" s="1"/>
  <c r="E95"/>
  <c r="F588" i="2"/>
  <c r="F589" s="1"/>
  <c r="H98" i="1" s="1"/>
  <c r="E96"/>
  <c r="E98"/>
  <c r="E94"/>
  <c r="F592" i="2"/>
  <c r="F593" s="1"/>
  <c r="H99" i="1" s="1"/>
  <c r="E97"/>
  <c r="E99"/>
  <c r="F583" i="2"/>
  <c r="F577"/>
  <c r="F576"/>
  <c r="F582"/>
  <c r="F568"/>
  <c r="F570"/>
  <c r="F561"/>
  <c r="F564" s="1"/>
  <c r="H94" i="1" s="1"/>
  <c r="E91"/>
  <c r="F533" i="2"/>
  <c r="F534" s="1"/>
  <c r="H88" i="1" s="1"/>
  <c r="F537" i="2"/>
  <c r="F539" s="1"/>
  <c r="H89" i="1" s="1"/>
  <c r="E90"/>
  <c r="E89"/>
  <c r="F543" i="2"/>
  <c r="F544" s="1"/>
  <c r="H90" i="1" s="1"/>
  <c r="F551" i="2"/>
  <c r="F552" s="1"/>
  <c r="H92" i="1" s="1"/>
  <c r="E85"/>
  <c r="E84"/>
  <c r="F518" i="2"/>
  <c r="F499"/>
  <c r="F501"/>
  <c r="E80" i="1"/>
  <c r="E82"/>
  <c r="F500" i="2"/>
  <c r="E81" i="1"/>
  <c r="E83"/>
  <c r="F519" i="2"/>
  <c r="F529"/>
  <c r="F512"/>
  <c r="F514" s="1"/>
  <c r="H84" i="1" s="1"/>
  <c r="F528" i="2"/>
  <c r="F530" s="1"/>
  <c r="H87" i="1" s="1"/>
  <c r="F524" i="2"/>
  <c r="F525" s="1"/>
  <c r="H86" i="1" s="1"/>
  <c r="F517" i="2"/>
  <c r="F506"/>
  <c r="F493"/>
  <c r="F486"/>
  <c r="F488" s="1"/>
  <c r="H80" i="1" s="1"/>
  <c r="F507" i="2"/>
  <c r="F492"/>
  <c r="F495"/>
  <c r="F491"/>
  <c r="C483"/>
  <c r="C476"/>
  <c r="C472"/>
  <c r="C467"/>
  <c r="C462"/>
  <c r="F461" s="1"/>
  <c r="C456"/>
  <c r="F454" s="1"/>
  <c r="C451"/>
  <c r="F450" s="1"/>
  <c r="C444"/>
  <c r="F443" s="1"/>
  <c r="F644" l="1"/>
  <c r="H108" i="1" s="1"/>
  <c r="F632" i="2"/>
  <c r="H106" i="1" s="1"/>
  <c r="F655" i="2"/>
  <c r="H110" i="1" s="1"/>
  <c r="F638" i="2"/>
  <c r="H107" i="1" s="1"/>
  <c r="F626" i="2"/>
  <c r="H105" i="1" s="1"/>
  <c r="F605" i="2"/>
  <c r="H101" i="1" s="1"/>
  <c r="F620" i="2"/>
  <c r="H104" i="1" s="1"/>
  <c r="F585" i="2"/>
  <c r="H97" i="1" s="1"/>
  <c r="F579" i="2"/>
  <c r="H96" i="1" s="1"/>
  <c r="F573" i="2"/>
  <c r="H95" i="1" s="1"/>
  <c r="F503" i="2"/>
  <c r="H82" i="1" s="1"/>
  <c r="F521" i="2"/>
  <c r="H85" i="1" s="1"/>
  <c r="F509" i="2"/>
  <c r="H83" i="1" s="1"/>
  <c r="F482" i="2"/>
  <c r="E79" i="1"/>
  <c r="F471" i="2"/>
  <c r="E77" i="1"/>
  <c r="F466" i="2"/>
  <c r="E76" i="1"/>
  <c r="F475" i="2"/>
  <c r="F476" s="1"/>
  <c r="H78" i="1" s="1"/>
  <c r="E78"/>
  <c r="F460" i="2"/>
  <c r="F496"/>
  <c r="H81" i="1" s="1"/>
  <c r="F481" i="2"/>
  <c r="F480"/>
  <c r="E75" i="1"/>
  <c r="F459" i="2"/>
  <c r="E72" i="1"/>
  <c r="F465" i="2"/>
  <c r="F479"/>
  <c r="F447"/>
  <c r="E73" i="1"/>
  <c r="E74"/>
  <c r="F449" i="2"/>
  <c r="F455"/>
  <c r="F470"/>
  <c r="F472" s="1"/>
  <c r="H77" i="1" s="1"/>
  <c r="F456" i="2"/>
  <c r="H74" i="1" s="1"/>
  <c r="F448" i="2"/>
  <c r="F441"/>
  <c r="F442"/>
  <c r="C438"/>
  <c r="C434"/>
  <c r="C425"/>
  <c r="E68" i="1" s="1"/>
  <c r="C430" i="2"/>
  <c r="C421"/>
  <c r="F420" s="1"/>
  <c r="C412"/>
  <c r="F411" s="1"/>
  <c r="C404"/>
  <c r="E65" i="1" s="1"/>
  <c r="C397" i="2"/>
  <c r="E64" i="1" s="1"/>
  <c r="C392" i="2"/>
  <c r="F390" s="1"/>
  <c r="C385"/>
  <c r="F384" s="1"/>
  <c r="C380"/>
  <c r="F373" s="1"/>
  <c r="C369"/>
  <c r="F368" s="1"/>
  <c r="C364"/>
  <c r="E59" i="1" s="1"/>
  <c r="C359" i="2"/>
  <c r="E58" i="1" s="1"/>
  <c r="C354" i="2"/>
  <c r="F351" s="1"/>
  <c r="A350"/>
  <c r="A357" s="1"/>
  <c r="C347"/>
  <c r="F346" s="1"/>
  <c r="A344"/>
  <c r="A339"/>
  <c r="A332"/>
  <c r="A327"/>
  <c r="C341"/>
  <c r="E55" i="1" s="1"/>
  <c r="C336" i="2"/>
  <c r="E54" i="1" s="1"/>
  <c r="C329" i="2"/>
  <c r="E53" i="1" s="1"/>
  <c r="C324" i="2"/>
  <c r="E52" i="1" s="1"/>
  <c r="A321" i="2"/>
  <c r="C318"/>
  <c r="F314" s="1"/>
  <c r="B313"/>
  <c r="A313"/>
  <c r="C310"/>
  <c r="F308" s="1"/>
  <c r="B307"/>
  <c r="A307"/>
  <c r="C304"/>
  <c r="F299" s="1"/>
  <c r="A298"/>
  <c r="C295"/>
  <c r="E48" i="1" s="1"/>
  <c r="B291" i="2"/>
  <c r="A291"/>
  <c r="C288"/>
  <c r="F282" s="1"/>
  <c r="B281"/>
  <c r="A281"/>
  <c r="C278"/>
  <c r="E46" i="1" s="1"/>
  <c r="A276" i="2"/>
  <c r="C273"/>
  <c r="E45" i="1" s="1"/>
  <c r="A272" i="2"/>
  <c r="C269"/>
  <c r="F266" s="1"/>
  <c r="A265"/>
  <c r="C262"/>
  <c r="F257" s="1"/>
  <c r="A257"/>
  <c r="C254"/>
  <c r="E42" i="1" s="1"/>
  <c r="C249" i="2"/>
  <c r="E41" i="1" s="1"/>
  <c r="C241" i="2"/>
  <c r="E40" i="1" s="1"/>
  <c r="C232" i="2"/>
  <c r="F230" s="1"/>
  <c r="A252"/>
  <c r="A244"/>
  <c r="A235"/>
  <c r="A230"/>
  <c r="C227"/>
  <c r="C222"/>
  <c r="E37" i="1" s="1"/>
  <c r="C212" i="2"/>
  <c r="E36" i="1" s="1"/>
  <c r="C207" i="2"/>
  <c r="F205" s="1"/>
  <c r="C202"/>
  <c r="E34" i="1" s="1"/>
  <c r="A225" i="2"/>
  <c r="A215"/>
  <c r="A210"/>
  <c r="A205"/>
  <c r="A197"/>
  <c r="C194"/>
  <c r="C190"/>
  <c r="F188" s="1"/>
  <c r="C185"/>
  <c r="F184" s="1"/>
  <c r="C179"/>
  <c r="F177" s="1"/>
  <c r="A193"/>
  <c r="A188"/>
  <c r="A182"/>
  <c r="A176"/>
  <c r="C173"/>
  <c r="E29" i="1" s="1"/>
  <c r="A165" i="2"/>
  <c r="C162"/>
  <c r="F161" s="1"/>
  <c r="F162" s="1"/>
  <c r="H28" i="1" s="1"/>
  <c r="C158" i="2"/>
  <c r="E27" i="1" s="1"/>
  <c r="A161" i="2"/>
  <c r="F156"/>
  <c r="A155"/>
  <c r="C152"/>
  <c r="F151" s="1"/>
  <c r="A149"/>
  <c r="C146"/>
  <c r="F141" s="1"/>
  <c r="A140"/>
  <c r="C137"/>
  <c r="C131"/>
  <c r="E23" i="1" s="1"/>
  <c r="C125" i="2"/>
  <c r="F124" s="1"/>
  <c r="F125" s="1"/>
  <c r="H22" i="1" s="1"/>
  <c r="A133" i="2"/>
  <c r="A128"/>
  <c r="A124"/>
  <c r="F276" l="1"/>
  <c r="F444"/>
  <c r="H72" i="1" s="1"/>
  <c r="F451" i="2"/>
  <c r="H73" i="1" s="1"/>
  <c r="F483" i="2"/>
  <c r="H79" i="1" s="1"/>
  <c r="F467" i="2"/>
  <c r="H76" i="1" s="1"/>
  <c r="F462" i="2"/>
  <c r="H75" i="1" s="1"/>
  <c r="F383" i="2"/>
  <c r="F395"/>
  <c r="E69" i="1"/>
  <c r="F428" i="2"/>
  <c r="F429"/>
  <c r="F437"/>
  <c r="F438" s="1"/>
  <c r="H71" i="1" s="1"/>
  <c r="E71"/>
  <c r="F402" i="2"/>
  <c r="F433"/>
  <c r="F434" s="1"/>
  <c r="H70" i="1" s="1"/>
  <c r="E70"/>
  <c r="F400" i="2"/>
  <c r="F407"/>
  <c r="F424"/>
  <c r="F425" s="1"/>
  <c r="H68" i="1" s="1"/>
  <c r="F367" i="2"/>
  <c r="F369" s="1"/>
  <c r="H60" i="1" s="1"/>
  <c r="F372" i="2"/>
  <c r="F376"/>
  <c r="F391"/>
  <c r="F389"/>
  <c r="E61" i="1"/>
  <c r="E63"/>
  <c r="F396" i="2"/>
  <c r="F401"/>
  <c r="F403"/>
  <c r="F410"/>
  <c r="F409"/>
  <c r="F417"/>
  <c r="F419"/>
  <c r="F415"/>
  <c r="E67" i="1"/>
  <c r="F378" i="2"/>
  <c r="F388"/>
  <c r="E60" i="1"/>
  <c r="E62"/>
  <c r="F416" i="2"/>
  <c r="F418"/>
  <c r="E66" i="1"/>
  <c r="F408" i="2"/>
  <c r="F357"/>
  <c r="F363"/>
  <c r="F374"/>
  <c r="F358"/>
  <c r="F362"/>
  <c r="E56" i="1"/>
  <c r="E57"/>
  <c r="F379" i="2"/>
  <c r="F377"/>
  <c r="F375"/>
  <c r="F385"/>
  <c r="H62" i="1" s="1"/>
  <c r="F298" i="2"/>
  <c r="F327"/>
  <c r="F332"/>
  <c r="F344"/>
  <c r="F345"/>
  <c r="F334"/>
  <c r="F352"/>
  <c r="F350"/>
  <c r="F353"/>
  <c r="F300"/>
  <c r="F309"/>
  <c r="F321"/>
  <c r="F335"/>
  <c r="F333"/>
  <c r="F339"/>
  <c r="F285"/>
  <c r="F294"/>
  <c r="F292"/>
  <c r="F323"/>
  <c r="F328"/>
  <c r="F340"/>
  <c r="F287"/>
  <c r="F283"/>
  <c r="F291"/>
  <c r="F293"/>
  <c r="E47" i="1"/>
  <c r="E49"/>
  <c r="E50"/>
  <c r="E51"/>
  <c r="F322" i="2"/>
  <c r="F341"/>
  <c r="H55" i="1" s="1"/>
  <c r="F317" i="2"/>
  <c r="F313"/>
  <c r="F316"/>
  <c r="F307"/>
  <c r="F302"/>
  <c r="F303"/>
  <c r="F301"/>
  <c r="F235"/>
  <c r="F239"/>
  <c r="F237"/>
  <c r="F248"/>
  <c r="F246"/>
  <c r="F253"/>
  <c r="F260"/>
  <c r="F258"/>
  <c r="F265"/>
  <c r="F267"/>
  <c r="F277"/>
  <c r="F278" s="1"/>
  <c r="H46" i="1" s="1"/>
  <c r="E44"/>
  <c r="F272" i="2"/>
  <c r="F273" s="1"/>
  <c r="H45" i="1" s="1"/>
  <c r="F240" i="2"/>
  <c r="F238"/>
  <c r="F236"/>
  <c r="E39" i="1"/>
  <c r="F244" i="2"/>
  <c r="F247"/>
  <c r="F245"/>
  <c r="F252"/>
  <c r="E43" i="1"/>
  <c r="F261" i="2"/>
  <c r="F259"/>
  <c r="F268"/>
  <c r="F281"/>
  <c r="F286"/>
  <c r="F284"/>
  <c r="F295"/>
  <c r="H48" i="1" s="1"/>
  <c r="F211" i="2"/>
  <c r="F215"/>
  <c r="F220"/>
  <c r="F218"/>
  <c r="F216"/>
  <c r="F225"/>
  <c r="E38" i="1"/>
  <c r="F231" i="2"/>
  <c r="F232" s="1"/>
  <c r="H39" i="1" s="1"/>
  <c r="E35"/>
  <c r="F210" i="2"/>
  <c r="F221"/>
  <c r="F219"/>
  <c r="F217"/>
  <c r="F226"/>
  <c r="E30" i="1"/>
  <c r="E31"/>
  <c r="E32"/>
  <c r="E33"/>
  <c r="F197" i="2"/>
  <c r="F200"/>
  <c r="F198"/>
  <c r="F206"/>
  <c r="F207" s="1"/>
  <c r="H35" i="1" s="1"/>
  <c r="F193" i="2"/>
  <c r="F194" s="1"/>
  <c r="H33" i="1" s="1"/>
  <c r="F201" i="2"/>
  <c r="F199"/>
  <c r="F182"/>
  <c r="F183"/>
  <c r="F189"/>
  <c r="F190" s="1"/>
  <c r="H32" i="1" s="1"/>
  <c r="F165" i="2"/>
  <c r="F171"/>
  <c r="F168"/>
  <c r="F166"/>
  <c r="F178"/>
  <c r="F170"/>
  <c r="F172"/>
  <c r="F169"/>
  <c r="F167"/>
  <c r="E25" i="1"/>
  <c r="E26"/>
  <c r="E28"/>
  <c r="F176" i="2"/>
  <c r="F179" s="1"/>
  <c r="H30" i="1" s="1"/>
  <c r="F157" i="2"/>
  <c r="F133"/>
  <c r="F155"/>
  <c r="F158" s="1"/>
  <c r="H27" i="1" s="1"/>
  <c r="E24"/>
  <c r="F149" i="2"/>
  <c r="F150"/>
  <c r="F135"/>
  <c r="F128"/>
  <c r="F130"/>
  <c r="E22" i="1"/>
  <c r="F140" i="2"/>
  <c r="F144"/>
  <c r="F142"/>
  <c r="F129"/>
  <c r="F136"/>
  <c r="F134"/>
  <c r="F145"/>
  <c r="F143"/>
  <c r="C121"/>
  <c r="C112"/>
  <c r="C108"/>
  <c r="C103"/>
  <c r="A115"/>
  <c r="A111"/>
  <c r="A105"/>
  <c r="A102"/>
  <c r="C100"/>
  <c r="A94"/>
  <c r="C92"/>
  <c r="F91" s="1"/>
  <c r="A90"/>
  <c r="C88"/>
  <c r="E15" i="1" s="1"/>
  <c r="A87" i="2"/>
  <c r="C85"/>
  <c r="E14" i="1" s="1"/>
  <c r="A74" i="2"/>
  <c r="C72"/>
  <c r="E13" i="1" s="1"/>
  <c r="A70" i="2"/>
  <c r="A67"/>
  <c r="C68"/>
  <c r="F67" s="1"/>
  <c r="F68" s="1"/>
  <c r="H12" i="1" s="1"/>
  <c r="C65" i="2"/>
  <c r="F64" s="1"/>
  <c r="F65" s="1"/>
  <c r="H11" i="1" s="1"/>
  <c r="A64" i="2"/>
  <c r="F364" l="1"/>
  <c r="H59" i="1" s="1"/>
  <c r="F397" i="2"/>
  <c r="H64" i="1" s="1"/>
  <c r="F380" i="2"/>
  <c r="H61" i="1" s="1"/>
  <c r="F404" i="2"/>
  <c r="H65" i="1" s="1"/>
  <c r="F412" i="2"/>
  <c r="H66" i="1" s="1"/>
  <c r="F392" i="2"/>
  <c r="H63" i="1" s="1"/>
  <c r="F430" i="2"/>
  <c r="H69" i="1" s="1"/>
  <c r="F421" i="2"/>
  <c r="H67" i="1" s="1"/>
  <c r="F347" i="2"/>
  <c r="H56" i="1" s="1"/>
  <c r="F212" i="2"/>
  <c r="H36" i="1" s="1"/>
  <c r="F254" i="2"/>
  <c r="H42" i="1" s="1"/>
  <c r="F310" i="2"/>
  <c r="H50" i="1" s="1"/>
  <c r="F324" i="2"/>
  <c r="H52" i="1" s="1"/>
  <c r="F329" i="2"/>
  <c r="H53" i="1" s="1"/>
  <c r="F336" i="2"/>
  <c r="H54" i="1" s="1"/>
  <c r="F359" i="2"/>
  <c r="H58" i="1" s="1"/>
  <c r="F304" i="2"/>
  <c r="H49" i="1" s="1"/>
  <c r="F354" i="2"/>
  <c r="H57" i="1" s="1"/>
  <c r="H51"/>
  <c r="F262" i="2"/>
  <c r="H43" i="1" s="1"/>
  <c r="F288" i="2"/>
  <c r="H47" i="1" s="1"/>
  <c r="F249" i="2"/>
  <c r="H41" i="1" s="1"/>
  <c r="F269" i="2"/>
  <c r="H44" i="1" s="1"/>
  <c r="F241" i="2"/>
  <c r="H40" i="1" s="1"/>
  <c r="F222" i="2"/>
  <c r="H37" i="1" s="1"/>
  <c r="F227" i="2"/>
  <c r="H38" i="1" s="1"/>
  <c r="F185" i="2"/>
  <c r="H31" i="1" s="1"/>
  <c r="F202" i="2"/>
  <c r="H34" i="1" s="1"/>
  <c r="F137" i="2"/>
  <c r="H24" i="1" s="1"/>
  <c r="F173" i="2"/>
  <c r="H29" i="1" s="1"/>
  <c r="F152" i="2"/>
  <c r="H26" i="1" s="1"/>
  <c r="F102" i="2"/>
  <c r="F103" s="1"/>
  <c r="H18" i="1" s="1"/>
  <c r="E18"/>
  <c r="F111" i="2"/>
  <c r="F112" s="1"/>
  <c r="H20" i="1" s="1"/>
  <c r="E20"/>
  <c r="F146" i="2"/>
  <c r="H25" i="1" s="1"/>
  <c r="F131" i="2"/>
  <c r="H23" i="1" s="1"/>
  <c r="F106" i="2"/>
  <c r="E19" i="1"/>
  <c r="E21"/>
  <c r="F116" i="2"/>
  <c r="F118"/>
  <c r="F120"/>
  <c r="F119"/>
  <c r="F117"/>
  <c r="F115"/>
  <c r="F107"/>
  <c r="F74"/>
  <c r="F105"/>
  <c r="F83"/>
  <c r="F81"/>
  <c r="F79"/>
  <c r="F77"/>
  <c r="F75"/>
  <c r="E11" i="1"/>
  <c r="F90" i="2"/>
  <c r="F92" s="1"/>
  <c r="H16" i="1" s="1"/>
  <c r="F94" i="2"/>
  <c r="F97"/>
  <c r="F95"/>
  <c r="F99"/>
  <c r="E16" i="1"/>
  <c r="F84" i="2"/>
  <c r="F82"/>
  <c r="F80"/>
  <c r="F78"/>
  <c r="F76"/>
  <c r="E12" i="1"/>
  <c r="F87" i="2"/>
  <c r="F88" s="1"/>
  <c r="H15" i="1" s="1"/>
  <c r="F98" i="2"/>
  <c r="F96"/>
  <c r="E17" i="1"/>
  <c r="F71" i="2"/>
  <c r="F70"/>
  <c r="C62"/>
  <c r="A55"/>
  <c r="C52"/>
  <c r="A48"/>
  <c r="C45"/>
  <c r="A44"/>
  <c r="A30"/>
  <c r="A24"/>
  <c r="A13"/>
  <c r="F108" l="1"/>
  <c r="H19" i="1" s="1"/>
  <c r="F85" i="2"/>
  <c r="H14" i="1" s="1"/>
  <c r="F121" i="2"/>
  <c r="H21" i="1" s="1"/>
  <c r="F100" i="2"/>
  <c r="H17" i="1" s="1"/>
  <c r="F72" i="2"/>
  <c r="H13" i="1" s="1"/>
  <c r="F44" i="2"/>
  <c r="F45" s="1"/>
  <c r="H8" i="1" s="1"/>
  <c r="E8"/>
  <c r="E9"/>
  <c r="F49" i="2"/>
  <c r="F51"/>
  <c r="F50"/>
  <c r="F48"/>
  <c r="F55"/>
  <c r="F57"/>
  <c r="F59"/>
  <c r="F61"/>
  <c r="E10" i="1"/>
  <c r="F56" i="2"/>
  <c r="F58"/>
  <c r="F60"/>
  <c r="C21"/>
  <c r="F13" s="1"/>
  <c r="F62" l="1"/>
  <c r="H10" i="1" s="1"/>
  <c r="F52" i="2"/>
  <c r="H9" i="1" s="1"/>
  <c r="E5"/>
  <c r="F14" i="2"/>
  <c r="F15"/>
  <c r="F16"/>
  <c r="F17"/>
  <c r="F18"/>
  <c r="F19"/>
  <c r="F20"/>
  <c r="C41"/>
  <c r="C27"/>
  <c r="F25" s="1"/>
  <c r="C10"/>
  <c r="F7" s="1"/>
  <c r="F21" l="1"/>
  <c r="H5" i="1" s="1"/>
  <c r="F40" i="2"/>
  <c r="F30"/>
  <c r="E6" i="1"/>
  <c r="F24" i="2"/>
  <c r="F38"/>
  <c r="F36"/>
  <c r="F34"/>
  <c r="F32"/>
  <c r="F5"/>
  <c r="F39"/>
  <c r="F37"/>
  <c r="F35"/>
  <c r="F33"/>
  <c r="F31"/>
  <c r="E7" i="1"/>
  <c r="F26" i="2"/>
  <c r="F27" s="1"/>
  <c r="H6" i="1" s="1"/>
  <c r="A5" i="2"/>
  <c r="A2"/>
  <c r="F41" l="1"/>
  <c r="H7" i="1" s="1"/>
  <c r="C3" i="2"/>
  <c r="F3" l="1"/>
  <c r="H3" i="1" s="1"/>
  <c r="F9" i="2"/>
  <c r="F6"/>
  <c r="F8"/>
  <c r="F10" l="1"/>
  <c r="H4" i="1" s="1"/>
</calcChain>
</file>

<file path=xl/sharedStrings.xml><?xml version="1.0" encoding="utf-8"?>
<sst xmlns="http://schemas.openxmlformats.org/spreadsheetml/2006/main" count="491" uniqueCount="31">
  <si>
    <t>MONEDA</t>
  </si>
  <si>
    <t>FECHA</t>
  </si>
  <si>
    <t>MONTO DEMANDADO</t>
  </si>
  <si>
    <t>MONTO OFERTADO</t>
  </si>
  <si>
    <t>MONTO ADJUDICADO</t>
  </si>
  <si>
    <t>TASA PROMEDIO PONDERADA</t>
  </si>
  <si>
    <t>PLAZO  (EN DÍAS)</t>
  </si>
  <si>
    <t>PRECIO UNITARIO</t>
  </si>
  <si>
    <t>TASA DE RENDIMIENTO</t>
  </si>
  <si>
    <t>TASA DE DESCUENTO</t>
  </si>
  <si>
    <t>TASA EQUIVALENTE ANUAL</t>
  </si>
  <si>
    <t xml:space="preserve">TOTAL </t>
  </si>
  <si>
    <t>Moneda Nacional</t>
  </si>
  <si>
    <t>Moneda Nacional Indexada a la UFV (en UFVs)</t>
  </si>
  <si>
    <t>SEGUIMIENTO A RESULTADO DE SUBASTAS DE LETRAS DEL TESORO - GESTION 2012</t>
  </si>
  <si>
    <t>MES</t>
  </si>
  <si>
    <t>Enero</t>
  </si>
  <si>
    <t>Febrero</t>
  </si>
  <si>
    <t>Moneda Nacional Inexada a la UFV (En UFVs)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</si>
  <si>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</si>
  <si>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</si>
  <si>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</si>
  <si>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</si>
  <si>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</si>
  <si>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</si>
  <si>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</si>
  <si>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</si>
  <si>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03/102012</t>
  </si>
  <si>
    <t>.</t>
  </si>
  <si>
    <t>noviembre</t>
  </si>
  <si>
    <t>diciembre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</si>
</sst>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%"/>
    <numFmt numFmtId="165" formatCode="0.00000%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Demi Cond"/>
      <family val="2"/>
    </font>
    <font>
      <b/>
      <sz val="11"/>
      <color theme="1"/>
      <name val="Franklin Gothic Book"/>
      <family val="2"/>
    </font>
    <font>
      <sz val="9"/>
      <name val="Franklin Gothic Demi Cond"/>
      <family val="2"/>
    </font>
    <font>
      <sz val="11"/>
      <name val="Calibri"/>
      <family val="2"/>
      <scheme val="minor"/>
    </font>
    <font>
      <sz val="10"/>
      <color rgb="FFFF0000"/>
      <name val="Franklin Gothic Demi Cond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1" applyFont="1"/>
    <xf numFmtId="1" fontId="0" fillId="0" borderId="0" xfId="0" applyNumberForma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0" fontId="0" fillId="5" borderId="0" xfId="0" applyFill="1"/>
    <xf numFmtId="0" fontId="4" fillId="5" borderId="0" xfId="0" applyFont="1" applyFill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ill="1"/>
    <xf numFmtId="43" fontId="0" fillId="0" borderId="0" xfId="0" applyNumberFormat="1" applyFill="1" applyBorder="1"/>
    <xf numFmtId="14" fontId="0" fillId="0" borderId="0" xfId="0" applyNumberFormat="1" applyAlignment="1">
      <alignment horizontal="right"/>
    </xf>
    <xf numFmtId="14" fontId="5" fillId="0" borderId="0" xfId="0" applyNumberFormat="1" applyFont="1" applyFill="1" applyAlignment="1">
      <alignment horizontal="center"/>
    </xf>
    <xf numFmtId="43" fontId="0" fillId="0" borderId="0" xfId="0" applyNumberFormat="1"/>
    <xf numFmtId="14" fontId="5" fillId="0" borderId="0" xfId="0" applyNumberFormat="1" applyFont="1" applyFill="1" applyAlignment="1">
      <alignment horizontal="right"/>
    </xf>
    <xf numFmtId="43" fontId="0" fillId="5" borderId="1" xfId="0" applyNumberFormat="1" applyFill="1" applyBorder="1"/>
    <xf numFmtId="4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2" applyNumberFormat="1" applyFont="1" applyFill="1"/>
    <xf numFmtId="14" fontId="0" fillId="0" borderId="0" xfId="0" applyNumberFormat="1" applyFill="1"/>
    <xf numFmtId="43" fontId="0" fillId="0" borderId="0" xfId="1" applyFont="1" applyFill="1"/>
    <xf numFmtId="0" fontId="0" fillId="0" borderId="0" xfId="0" applyFill="1" applyBorder="1"/>
    <xf numFmtId="1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4" fontId="2" fillId="0" borderId="0" xfId="0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/>
    <xf numFmtId="43" fontId="0" fillId="0" borderId="0" xfId="1" applyNumberFormat="1" applyFont="1" applyFill="1" applyBorder="1"/>
    <xf numFmtId="2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43" fontId="0" fillId="0" borderId="3" xfId="0" applyNumberFormat="1" applyFill="1" applyBorder="1"/>
    <xf numFmtId="43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14" fontId="0" fillId="5" borderId="0" xfId="0" applyNumberFormat="1" applyFill="1" applyBorder="1"/>
    <xf numFmtId="43" fontId="5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64" fontId="5" fillId="5" borderId="0" xfId="0" applyNumberFormat="1" applyFont="1" applyFill="1" applyBorder="1" applyAlignment="1">
      <alignment horizontal="right" wrapText="1"/>
    </xf>
    <xf numFmtId="164" fontId="5" fillId="5" borderId="0" xfId="0" applyNumberFormat="1" applyFont="1" applyFill="1" applyBorder="1" applyAlignment="1">
      <alignment horizontal="center" wrapText="1"/>
    </xf>
    <xf numFmtId="166" fontId="0" fillId="0" borderId="0" xfId="0" applyNumberFormat="1"/>
    <xf numFmtId="0" fontId="4" fillId="5" borderId="0" xfId="0" applyFont="1" applyFill="1" applyBorder="1" applyAlignment="1">
      <alignment horizontal="center"/>
    </xf>
    <xf numFmtId="43" fontId="5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 wrapText="1"/>
    </xf>
    <xf numFmtId="10" fontId="0" fillId="0" borderId="0" xfId="0" applyNumberFormat="1" applyFill="1" applyBorder="1" applyAlignment="1">
      <alignment horizontal="center"/>
    </xf>
    <xf numFmtId="164" fontId="0" fillId="5" borderId="0" xfId="0" applyNumberFormat="1" applyFill="1" applyBorder="1"/>
    <xf numFmtId="10" fontId="5" fillId="5" borderId="0" xfId="0" applyNumberFormat="1" applyFont="1" applyFill="1" applyBorder="1" applyAlignment="1">
      <alignment horizontal="right" wrapText="1"/>
    </xf>
    <xf numFmtId="166" fontId="0" fillId="5" borderId="0" xfId="0" applyNumberFormat="1" applyFill="1" applyBorder="1"/>
    <xf numFmtId="164" fontId="5" fillId="5" borderId="1" xfId="0" applyNumberFormat="1" applyFont="1" applyFill="1" applyBorder="1" applyAlignment="1">
      <alignment horizontal="center" vertical="center" wrapText="1"/>
    </xf>
    <xf numFmtId="10" fontId="0" fillId="5" borderId="0" xfId="0" applyNumberFormat="1" applyFill="1" applyBorder="1"/>
    <xf numFmtId="166" fontId="5" fillId="5" borderId="0" xfId="0" applyNumberFormat="1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workbookViewId="0">
      <pane ySplit="2" topLeftCell="A165" activePane="bottomLeft" state="frozen"/>
      <selection pane="bottomLeft" activeCell="E174" sqref="E174"/>
    </sheetView>
  </sheetViews>
  <sheetFormatPr baseColWidth="10" defaultRowHeight="15"/>
  <cols>
    <col min="1" max="1" width="11.42578125" style="2"/>
    <col min="2" max="2" width="16.28515625" customWidth="1"/>
    <col min="3" max="3" width="43.28515625" customWidth="1"/>
    <col min="4" max="7" width="20.7109375" customWidth="1"/>
    <col min="8" max="8" width="21.7109375" customWidth="1"/>
  </cols>
  <sheetData>
    <row r="1" spans="1:8" ht="15.75">
      <c r="B1" s="84" t="s">
        <v>14</v>
      </c>
      <c r="C1" s="84"/>
      <c r="D1" s="84"/>
      <c r="E1" s="84"/>
      <c r="F1" s="84"/>
      <c r="G1" s="84"/>
      <c r="H1" s="84"/>
    </row>
    <row r="2" spans="1:8">
      <c r="A2" s="1" t="s">
        <v>15</v>
      </c>
      <c r="B2" s="1" t="s">
        <v>1</v>
      </c>
      <c r="C2" s="1" t="s">
        <v>0</v>
      </c>
      <c r="D2" s="1" t="s">
        <v>6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>
      <c r="A3" s="2" t="s">
        <v>16</v>
      </c>
      <c r="B3" s="15">
        <v>40912</v>
      </c>
      <c r="C3" s="2" t="s">
        <v>12</v>
      </c>
      <c r="D3" s="2">
        <v>273</v>
      </c>
      <c r="E3" s="4">
        <v>30000</v>
      </c>
      <c r="F3" s="4">
        <v>75000</v>
      </c>
      <c r="G3" s="4">
        <v>10000</v>
      </c>
      <c r="H3" s="6">
        <f>'calculo TR prom pond'!F3</f>
        <v>2.2873999999999999E-2</v>
      </c>
    </row>
    <row r="4" spans="1:8">
      <c r="A4" s="2" t="s">
        <v>16</v>
      </c>
      <c r="B4" s="15">
        <v>40912</v>
      </c>
      <c r="C4" s="2" t="s">
        <v>12</v>
      </c>
      <c r="D4" s="2">
        <v>364</v>
      </c>
      <c r="E4" s="4">
        <v>58000</v>
      </c>
      <c r="F4" s="4">
        <v>80000</v>
      </c>
      <c r="G4" s="4">
        <v>10000</v>
      </c>
      <c r="H4" s="6">
        <f>'calculo TR prom pond'!F10</f>
        <v>2.6231000000000001E-2</v>
      </c>
    </row>
    <row r="5" spans="1:8">
      <c r="A5" s="2" t="s">
        <v>16</v>
      </c>
      <c r="B5" s="15">
        <v>40919</v>
      </c>
      <c r="C5" s="2" t="s">
        <v>13</v>
      </c>
      <c r="D5" s="2">
        <v>364</v>
      </c>
      <c r="E5" s="4">
        <f>'calculo TR prom pond'!C21</f>
        <v>236500</v>
      </c>
      <c r="F5" s="4">
        <v>500</v>
      </c>
      <c r="G5" s="4">
        <v>473</v>
      </c>
      <c r="H5" s="6">
        <f>'calculo TR prom pond'!F21</f>
        <v>1.0000000000000001E-5</v>
      </c>
    </row>
    <row r="6" spans="1:8">
      <c r="A6" s="2" t="s">
        <v>16</v>
      </c>
      <c r="B6" s="15">
        <v>40919</v>
      </c>
      <c r="C6" s="2" t="s">
        <v>12</v>
      </c>
      <c r="D6" s="2">
        <v>273</v>
      </c>
      <c r="E6" s="4">
        <f>'calculo TR prom pond'!C27</f>
        <v>32500</v>
      </c>
      <c r="F6" s="4">
        <v>130000</v>
      </c>
      <c r="G6" s="4">
        <v>32500</v>
      </c>
      <c r="H6" s="6">
        <f>'calculo TR prom pond'!F27</f>
        <v>2.2915846153846151E-2</v>
      </c>
    </row>
    <row r="7" spans="1:8">
      <c r="A7" s="2" t="s">
        <v>16</v>
      </c>
      <c r="B7" s="15">
        <v>40919</v>
      </c>
      <c r="C7" s="2" t="s">
        <v>12</v>
      </c>
      <c r="D7" s="2">
        <v>364</v>
      </c>
      <c r="E7" s="4">
        <f>'calculo TR prom pond'!C41</f>
        <v>162500</v>
      </c>
      <c r="F7" s="4">
        <v>250000</v>
      </c>
      <c r="G7" s="4">
        <v>162500</v>
      </c>
      <c r="H7" s="6">
        <f>'calculo TR prom pond'!F41</f>
        <v>2.6288772307692308E-2</v>
      </c>
    </row>
    <row r="8" spans="1:8">
      <c r="A8" s="2" t="s">
        <v>16</v>
      </c>
      <c r="B8" s="15">
        <v>40926</v>
      </c>
      <c r="C8" s="2" t="s">
        <v>12</v>
      </c>
      <c r="D8" s="2">
        <v>91</v>
      </c>
      <c r="E8" s="4">
        <f>'calculo TR prom pond'!C45</f>
        <v>20000</v>
      </c>
      <c r="F8" s="4">
        <v>25000</v>
      </c>
      <c r="G8" s="4">
        <v>20000</v>
      </c>
      <c r="H8" s="6">
        <f>'calculo TR prom pond'!F45</f>
        <v>7.4910000000000003E-3</v>
      </c>
    </row>
    <row r="9" spans="1:8">
      <c r="A9" s="2" t="s">
        <v>16</v>
      </c>
      <c r="B9" s="15">
        <v>40926</v>
      </c>
      <c r="C9" s="2" t="s">
        <v>12</v>
      </c>
      <c r="D9" s="2">
        <v>273</v>
      </c>
      <c r="E9" s="4">
        <f>'calculo TR prom pond'!C52</f>
        <v>110000</v>
      </c>
      <c r="F9" s="4">
        <v>130000</v>
      </c>
      <c r="G9" s="4">
        <v>110000</v>
      </c>
      <c r="H9" s="6">
        <f>'calculo TR prom pond'!F52</f>
        <v>2.3014181818181816E-2</v>
      </c>
    </row>
    <row r="10" spans="1:8">
      <c r="A10" s="2" t="s">
        <v>16</v>
      </c>
      <c r="B10" s="15">
        <v>40926</v>
      </c>
      <c r="C10" s="2" t="s">
        <v>12</v>
      </c>
      <c r="D10" s="2">
        <v>364</v>
      </c>
      <c r="E10" s="4">
        <f>'calculo TR prom pond'!C62</f>
        <v>164054</v>
      </c>
      <c r="F10" s="4">
        <v>250000</v>
      </c>
      <c r="G10" s="4">
        <v>164054</v>
      </c>
      <c r="H10" s="6">
        <f>'calculo TR prom pond'!F62</f>
        <v>2.6354704268106845E-2</v>
      </c>
    </row>
    <row r="11" spans="1:8">
      <c r="A11" s="2" t="s">
        <v>16</v>
      </c>
      <c r="B11" s="15">
        <v>40933</v>
      </c>
      <c r="C11" s="2" t="s">
        <v>12</v>
      </c>
      <c r="D11" s="2">
        <v>91</v>
      </c>
      <c r="E11" s="4">
        <f>'calculo TR prom pond'!C65</f>
        <v>25000</v>
      </c>
      <c r="F11" s="4">
        <v>25000</v>
      </c>
      <c r="G11" s="4">
        <v>25000</v>
      </c>
      <c r="H11" s="6">
        <f>'calculo TR prom pond'!F65</f>
        <v>7.4510000000000002E-3</v>
      </c>
    </row>
    <row r="12" spans="1:8">
      <c r="A12" s="2" t="s">
        <v>16</v>
      </c>
      <c r="B12" s="15">
        <v>40933</v>
      </c>
      <c r="C12" s="2" t="s">
        <v>12</v>
      </c>
      <c r="D12" s="2">
        <v>182</v>
      </c>
      <c r="E12" s="4">
        <f>'calculo TR prom pond'!C68</f>
        <v>40000</v>
      </c>
      <c r="F12" s="4">
        <v>65000</v>
      </c>
      <c r="G12" s="4">
        <v>40000</v>
      </c>
      <c r="H12" s="6">
        <f>'calculo TR prom pond'!F68</f>
        <v>1.4807000000000001E-2</v>
      </c>
    </row>
    <row r="13" spans="1:8">
      <c r="A13" s="2" t="s">
        <v>16</v>
      </c>
      <c r="B13" s="15">
        <v>40933</v>
      </c>
      <c r="C13" s="2" t="s">
        <v>12</v>
      </c>
      <c r="D13" s="2">
        <v>273</v>
      </c>
      <c r="E13" s="4">
        <f>'calculo TR prom pond'!C72</f>
        <v>84500</v>
      </c>
      <c r="F13" s="4">
        <v>70000</v>
      </c>
      <c r="G13" s="4">
        <v>70000</v>
      </c>
      <c r="H13" s="6">
        <f>'calculo TR prom pond'!F72</f>
        <v>2.2960627218934909E-2</v>
      </c>
    </row>
    <row r="14" spans="1:8">
      <c r="A14" s="2" t="s">
        <v>16</v>
      </c>
      <c r="B14" s="15">
        <v>40933</v>
      </c>
      <c r="C14" s="2" t="s">
        <v>12</v>
      </c>
      <c r="D14" s="2">
        <v>364</v>
      </c>
      <c r="E14" s="4">
        <f>'calculo TR prom pond'!C85</f>
        <v>179100</v>
      </c>
      <c r="F14" s="4">
        <v>250000</v>
      </c>
      <c r="G14" s="4">
        <v>179100</v>
      </c>
      <c r="H14" s="6">
        <f>'calculo TR prom pond'!F85</f>
        <v>2.636519709659408E-2</v>
      </c>
    </row>
    <row r="15" spans="1:8">
      <c r="A15" s="2" t="s">
        <v>17</v>
      </c>
      <c r="B15" s="15">
        <v>40940</v>
      </c>
      <c r="C15" s="2" t="s">
        <v>12</v>
      </c>
      <c r="D15" s="2">
        <v>91</v>
      </c>
      <c r="E15" s="4">
        <f>'calculo TR prom pond'!C88</f>
        <v>70000</v>
      </c>
      <c r="F15" s="4">
        <v>100000</v>
      </c>
      <c r="G15" s="4">
        <v>70000</v>
      </c>
      <c r="H15" s="6">
        <f>'calculo TR prom pond'!F88</f>
        <v>7.5310000000000004E-3</v>
      </c>
    </row>
    <row r="16" spans="1:8">
      <c r="A16" s="2" t="s">
        <v>17</v>
      </c>
      <c r="B16" s="15">
        <v>40940</v>
      </c>
      <c r="C16" s="2" t="s">
        <v>12</v>
      </c>
      <c r="D16" s="2">
        <v>273</v>
      </c>
      <c r="E16" s="4">
        <f>'calculo TR prom pond'!C92</f>
        <v>90000</v>
      </c>
      <c r="F16" s="4">
        <v>70000</v>
      </c>
      <c r="G16" s="4">
        <v>70000</v>
      </c>
      <c r="H16" s="6">
        <f>'calculo TR prom pond'!F92</f>
        <v>2.2868666666666666E-2</v>
      </c>
    </row>
    <row r="17" spans="1:8">
      <c r="A17" s="2" t="s">
        <v>17</v>
      </c>
      <c r="B17" s="15">
        <v>40940</v>
      </c>
      <c r="C17" s="2" t="s">
        <v>12</v>
      </c>
      <c r="D17" s="2">
        <v>364</v>
      </c>
      <c r="E17" s="4">
        <f>'calculo TR prom pond'!C100</f>
        <v>252000</v>
      </c>
      <c r="F17" s="4">
        <v>150000</v>
      </c>
      <c r="G17" s="4">
        <v>150000</v>
      </c>
      <c r="H17" s="6">
        <f>'calculo TR prom pond'!F100</f>
        <v>2.6196182539682537E-2</v>
      </c>
    </row>
    <row r="18" spans="1:8">
      <c r="A18" s="2" t="s">
        <v>17</v>
      </c>
      <c r="B18" s="15">
        <v>40947</v>
      </c>
      <c r="C18" s="2" t="s">
        <v>12</v>
      </c>
      <c r="D18" s="2">
        <v>91</v>
      </c>
      <c r="E18" s="4">
        <f>'calculo TR prom pond'!C103</f>
        <v>40000</v>
      </c>
      <c r="F18" s="4">
        <v>100000</v>
      </c>
      <c r="G18" s="4">
        <v>40000</v>
      </c>
      <c r="H18" s="6">
        <f>'calculo TR prom pond'!F103</f>
        <v>7.9279999999999993E-3</v>
      </c>
    </row>
    <row r="19" spans="1:8">
      <c r="A19" s="2" t="s">
        <v>17</v>
      </c>
      <c r="B19" s="15">
        <v>40947</v>
      </c>
      <c r="C19" s="2" t="s">
        <v>12</v>
      </c>
      <c r="D19" s="2">
        <v>182</v>
      </c>
      <c r="E19" s="4">
        <f>'calculo TR prom pond'!C108</f>
        <v>75000</v>
      </c>
      <c r="F19" s="4">
        <v>100000</v>
      </c>
      <c r="G19" s="4">
        <v>75000</v>
      </c>
      <c r="H19" s="6">
        <f>'calculo TR prom pond'!F108</f>
        <v>1.5021266666666666E-2</v>
      </c>
    </row>
    <row r="20" spans="1:8">
      <c r="A20" s="2" t="s">
        <v>17</v>
      </c>
      <c r="B20" s="15">
        <v>40947</v>
      </c>
      <c r="C20" s="2" t="s">
        <v>12</v>
      </c>
      <c r="D20" s="2">
        <v>273</v>
      </c>
      <c r="E20" s="4">
        <f>'calculo TR prom pond'!C112</f>
        <v>30000</v>
      </c>
      <c r="F20" s="4">
        <v>70000</v>
      </c>
      <c r="G20" s="4">
        <v>30000</v>
      </c>
      <c r="H20" s="6">
        <f>'calculo TR prom pond'!F112</f>
        <v>2.2505000000000001E-2</v>
      </c>
    </row>
    <row r="21" spans="1:8">
      <c r="A21" s="2" t="s">
        <v>17</v>
      </c>
      <c r="B21" s="15">
        <v>40947</v>
      </c>
      <c r="C21" s="2" t="s">
        <v>12</v>
      </c>
      <c r="D21" s="2">
        <v>364</v>
      </c>
      <c r="E21" s="4">
        <f>'calculo TR prom pond'!C121</f>
        <v>237000</v>
      </c>
      <c r="F21" s="4">
        <v>150000</v>
      </c>
      <c r="G21" s="4">
        <v>149999</v>
      </c>
      <c r="H21" s="6">
        <f>'calculo TR prom pond'!F121</f>
        <v>2.5819527426160341E-2</v>
      </c>
    </row>
    <row r="22" spans="1:8">
      <c r="A22" s="2" t="s">
        <v>17</v>
      </c>
      <c r="B22" s="15">
        <v>40954</v>
      </c>
      <c r="C22" s="2" t="s">
        <v>12</v>
      </c>
      <c r="D22" s="2">
        <v>182</v>
      </c>
      <c r="E22" s="4">
        <f>'calculo TR prom pond'!C125</f>
        <v>40000</v>
      </c>
      <c r="F22" s="4">
        <v>100000</v>
      </c>
      <c r="G22" s="4">
        <v>40000</v>
      </c>
      <c r="H22" s="6">
        <f>'calculo TR prom pond'!F125</f>
        <v>1.5008000000000001E-2</v>
      </c>
    </row>
    <row r="23" spans="1:8">
      <c r="A23" s="2" t="s">
        <v>17</v>
      </c>
      <c r="B23" s="15">
        <v>40954</v>
      </c>
      <c r="C23" s="2" t="s">
        <v>12</v>
      </c>
      <c r="D23" s="2">
        <v>273</v>
      </c>
      <c r="E23" s="4">
        <f>'calculo TR prom pond'!C131</f>
        <v>84000</v>
      </c>
      <c r="F23" s="4">
        <v>70000</v>
      </c>
      <c r="G23" s="4">
        <v>70001</v>
      </c>
      <c r="H23" s="6">
        <f>'calculo TR prom pond'!F131</f>
        <v>2.2064904761904761E-2</v>
      </c>
    </row>
    <row r="24" spans="1:8">
      <c r="A24" s="2" t="s">
        <v>17</v>
      </c>
      <c r="B24" s="15">
        <v>40954</v>
      </c>
      <c r="C24" s="2" t="s">
        <v>12</v>
      </c>
      <c r="D24" s="2">
        <v>364</v>
      </c>
      <c r="E24" s="4">
        <f>'calculo TR prom pond'!C137</f>
        <v>205000</v>
      </c>
      <c r="F24" s="4">
        <v>150000</v>
      </c>
      <c r="G24" s="4">
        <v>150000</v>
      </c>
      <c r="H24" s="6">
        <f>'calculo TR prom pond'!F137</f>
        <v>2.3886999999999999E-2</v>
      </c>
    </row>
    <row r="25" spans="1:8">
      <c r="A25" s="2" t="s">
        <v>17</v>
      </c>
      <c r="B25" s="15">
        <v>40961</v>
      </c>
      <c r="C25" s="2" t="s">
        <v>18</v>
      </c>
      <c r="D25" s="2">
        <v>364</v>
      </c>
      <c r="E25" s="4">
        <f>'calculo TR prom pond'!C146</f>
        <v>160500</v>
      </c>
      <c r="F25" s="4">
        <v>500</v>
      </c>
      <c r="G25" s="4">
        <v>321</v>
      </c>
      <c r="H25" s="6">
        <f>'calculo TR prom pond'!F146</f>
        <v>1.0000000000000001E-5</v>
      </c>
    </row>
    <row r="26" spans="1:8">
      <c r="A26" s="2" t="s">
        <v>17</v>
      </c>
      <c r="B26" s="15">
        <v>40961</v>
      </c>
      <c r="C26" s="2" t="s">
        <v>12</v>
      </c>
      <c r="D26" s="2">
        <v>91</v>
      </c>
      <c r="E26" s="4">
        <f>'calculo TR prom pond'!C152</f>
        <v>55000</v>
      </c>
      <c r="F26" s="4">
        <v>100000</v>
      </c>
      <c r="G26" s="4">
        <v>55000</v>
      </c>
      <c r="H26" s="6">
        <f>'calculo TR prom pond'!F152</f>
        <v>7.6392727272727281E-3</v>
      </c>
    </row>
    <row r="27" spans="1:8">
      <c r="A27" s="2" t="s">
        <v>17</v>
      </c>
      <c r="B27" s="15">
        <v>40961</v>
      </c>
      <c r="C27" s="2" t="s">
        <v>12</v>
      </c>
      <c r="D27" s="2">
        <v>182</v>
      </c>
      <c r="E27" s="4">
        <f>'calculo TR prom pond'!C158</f>
        <v>105000</v>
      </c>
      <c r="F27" s="4">
        <v>100000</v>
      </c>
      <c r="G27" s="4">
        <v>100000</v>
      </c>
      <c r="H27" s="6">
        <f>'calculo TR prom pond'!F158</f>
        <v>1.495842857142857E-2</v>
      </c>
    </row>
    <row r="28" spans="1:8">
      <c r="A28" s="2" t="s">
        <v>17</v>
      </c>
      <c r="B28" s="15">
        <v>40961</v>
      </c>
      <c r="C28" s="2" t="s">
        <v>12</v>
      </c>
      <c r="D28" s="2">
        <v>273</v>
      </c>
      <c r="E28" s="4">
        <f>'calculo TR prom pond'!C162</f>
        <v>70000</v>
      </c>
      <c r="F28" s="4">
        <v>70000</v>
      </c>
      <c r="G28" s="4">
        <v>70000</v>
      </c>
      <c r="H28" s="6">
        <f>'calculo TR prom pond'!F162</f>
        <v>2.1919000000000001E-2</v>
      </c>
    </row>
    <row r="29" spans="1:8">
      <c r="A29" s="2" t="s">
        <v>17</v>
      </c>
      <c r="B29" s="15">
        <v>40961</v>
      </c>
      <c r="C29" s="2" t="s">
        <v>12</v>
      </c>
      <c r="D29" s="2">
        <v>364</v>
      </c>
      <c r="E29" s="4">
        <f>'calculo TR prom pond'!C173</f>
        <v>138550</v>
      </c>
      <c r="F29" s="4">
        <v>150000</v>
      </c>
      <c r="G29" s="4">
        <v>138550</v>
      </c>
      <c r="H29" s="6">
        <f>'calculo TR prom pond'!F173</f>
        <v>2.3479005052327681E-2</v>
      </c>
    </row>
    <row r="30" spans="1:8">
      <c r="A30" s="2" t="s">
        <v>17</v>
      </c>
      <c r="B30" s="15">
        <v>40968</v>
      </c>
      <c r="C30" s="2" t="s">
        <v>12</v>
      </c>
      <c r="D30" s="2">
        <v>91</v>
      </c>
      <c r="E30" s="4">
        <f>'calculo TR prom pond'!C179</f>
        <v>105000</v>
      </c>
      <c r="F30" s="4">
        <v>100000</v>
      </c>
      <c r="G30" s="4">
        <v>100000</v>
      </c>
      <c r="H30" s="6">
        <f>'calculo TR prom pond'!F179</f>
        <v>7.7235714285714277E-3</v>
      </c>
    </row>
    <row r="31" spans="1:8">
      <c r="A31" s="2" t="s">
        <v>17</v>
      </c>
      <c r="B31" s="15">
        <v>40968</v>
      </c>
      <c r="C31" s="2" t="s">
        <v>12</v>
      </c>
      <c r="D31" s="2">
        <v>182</v>
      </c>
      <c r="E31" s="4">
        <f>'calculo TR prom pond'!C185</f>
        <v>95000</v>
      </c>
      <c r="F31" s="4">
        <v>100000</v>
      </c>
      <c r="G31" s="4">
        <v>95000</v>
      </c>
      <c r="H31" s="6">
        <f>'calculo TR prom pond'!F185</f>
        <v>1.4961736842105264E-2</v>
      </c>
    </row>
    <row r="32" spans="1:8">
      <c r="A32" s="2" t="s">
        <v>17</v>
      </c>
      <c r="B32" s="15">
        <v>40968</v>
      </c>
      <c r="C32" s="2" t="s">
        <v>12</v>
      </c>
      <c r="D32" s="2">
        <v>273</v>
      </c>
      <c r="E32" s="4">
        <f>'calculo TR prom pond'!C190</f>
        <v>62000</v>
      </c>
      <c r="F32" s="4">
        <v>70000</v>
      </c>
      <c r="G32" s="4">
        <v>62000</v>
      </c>
      <c r="H32" s="6">
        <f>'calculo TR prom pond'!F190</f>
        <v>2.1757516129032258E-2</v>
      </c>
    </row>
    <row r="33" spans="1:8">
      <c r="A33" s="2" t="s">
        <v>17</v>
      </c>
      <c r="B33" s="15">
        <v>40968</v>
      </c>
      <c r="C33" s="2" t="s">
        <v>12</v>
      </c>
      <c r="D33" s="2">
        <v>364</v>
      </c>
      <c r="E33" s="4">
        <f>'calculo TR prom pond'!C194</f>
        <v>150000</v>
      </c>
      <c r="F33" s="4">
        <v>150000</v>
      </c>
      <c r="G33" s="4">
        <v>150000</v>
      </c>
      <c r="H33" s="6">
        <f>'calculo TR prom pond'!F194</f>
        <v>2.2919999999999999E-2</v>
      </c>
    </row>
    <row r="34" spans="1:8">
      <c r="A34" s="2" t="s">
        <v>19</v>
      </c>
      <c r="B34" s="15">
        <v>40975</v>
      </c>
      <c r="C34" s="2" t="s">
        <v>18</v>
      </c>
      <c r="D34" s="2">
        <v>364</v>
      </c>
      <c r="E34" s="4">
        <f>'calculo TR prom pond'!C202</f>
        <v>242500</v>
      </c>
      <c r="F34" s="4">
        <v>500</v>
      </c>
      <c r="G34" s="4">
        <v>485</v>
      </c>
      <c r="H34" s="6">
        <f>'calculo TR prom pond'!F202</f>
        <v>1.0000000000000003E-5</v>
      </c>
    </row>
    <row r="35" spans="1:8">
      <c r="A35" s="2" t="s">
        <v>19</v>
      </c>
      <c r="B35" s="15">
        <v>40975</v>
      </c>
      <c r="C35" s="2" t="s">
        <v>12</v>
      </c>
      <c r="D35" s="2">
        <v>91</v>
      </c>
      <c r="E35" s="4">
        <f>'calculo TR prom pond'!C207</f>
        <v>35000</v>
      </c>
      <c r="F35" s="4">
        <v>100000</v>
      </c>
      <c r="G35" s="4">
        <v>35000</v>
      </c>
      <c r="H35" s="6">
        <f>'calculo TR prom pond'!F207</f>
        <v>7.7011428571428569E-3</v>
      </c>
    </row>
    <row r="36" spans="1:8">
      <c r="A36" s="2" t="s">
        <v>19</v>
      </c>
      <c r="B36" s="15">
        <v>40975</v>
      </c>
      <c r="C36" s="2" t="s">
        <v>12</v>
      </c>
      <c r="D36" s="2">
        <v>182</v>
      </c>
      <c r="E36" s="4">
        <f>'calculo TR prom pond'!C212</f>
        <v>40000</v>
      </c>
      <c r="F36" s="4">
        <v>100000</v>
      </c>
      <c r="G36" s="4">
        <v>40000</v>
      </c>
      <c r="H36" s="6">
        <f>'calculo TR prom pond'!F212</f>
        <v>1.4957E-2</v>
      </c>
    </row>
    <row r="37" spans="1:8">
      <c r="A37" s="2" t="s">
        <v>19</v>
      </c>
      <c r="B37" s="15">
        <v>40975</v>
      </c>
      <c r="C37" s="2" t="s">
        <v>12</v>
      </c>
      <c r="D37" s="2">
        <v>273</v>
      </c>
      <c r="E37" s="4">
        <f>'calculo TR prom pond'!C222</f>
        <v>83583</v>
      </c>
      <c r="F37" s="4">
        <v>70000</v>
      </c>
      <c r="G37" s="4">
        <v>70000</v>
      </c>
      <c r="H37" s="6">
        <f>'calculo TR prom pond'!F222</f>
        <v>2.0851145890910833E-2</v>
      </c>
    </row>
    <row r="38" spans="1:8">
      <c r="A38" s="2" t="s">
        <v>19</v>
      </c>
      <c r="B38" s="15">
        <v>40975</v>
      </c>
      <c r="C38" s="2" t="s">
        <v>12</v>
      </c>
      <c r="D38" s="2">
        <v>364</v>
      </c>
      <c r="E38" s="4">
        <f>'calculo TR prom pond'!C227</f>
        <v>35000</v>
      </c>
      <c r="F38" s="4">
        <v>150000</v>
      </c>
      <c r="G38" s="4">
        <v>35000</v>
      </c>
      <c r="H38" s="6">
        <f>'calculo TR prom pond'!F227</f>
        <v>2.2291714285714283E-2</v>
      </c>
    </row>
    <row r="39" spans="1:8">
      <c r="A39" s="2" t="s">
        <v>19</v>
      </c>
      <c r="B39" s="15">
        <v>40982</v>
      </c>
      <c r="C39" s="2" t="s">
        <v>12</v>
      </c>
      <c r="D39" s="2">
        <v>91</v>
      </c>
      <c r="E39" s="4">
        <f>'calculo TR prom pond'!C232</f>
        <v>20000</v>
      </c>
      <c r="F39" s="4">
        <v>100000</v>
      </c>
      <c r="G39" s="4">
        <v>20000</v>
      </c>
      <c r="H39" s="6">
        <f>'calculo TR prom pond'!F232</f>
        <v>7.9279999999999993E-3</v>
      </c>
    </row>
    <row r="40" spans="1:8">
      <c r="A40" s="2" t="s">
        <v>19</v>
      </c>
      <c r="B40" s="15">
        <v>40982</v>
      </c>
      <c r="C40" s="2" t="s">
        <v>12</v>
      </c>
      <c r="D40" s="2">
        <v>182</v>
      </c>
      <c r="E40" s="4">
        <f>'calculo TR prom pond'!C241</f>
        <v>100560</v>
      </c>
      <c r="F40" s="4">
        <v>100000</v>
      </c>
      <c r="G40" s="4">
        <v>100000</v>
      </c>
      <c r="H40" s="6">
        <f>'calculo TR prom pond'!F241</f>
        <v>1.4902922832140014E-2</v>
      </c>
    </row>
    <row r="41" spans="1:8">
      <c r="A41" s="2" t="s">
        <v>19</v>
      </c>
      <c r="B41" s="15">
        <v>40982</v>
      </c>
      <c r="C41" s="2" t="s">
        <v>12</v>
      </c>
      <c r="D41" s="2">
        <v>273</v>
      </c>
      <c r="E41" s="4">
        <f>'calculo TR prom pond'!C249</f>
        <v>74500</v>
      </c>
      <c r="F41" s="4">
        <v>70000</v>
      </c>
      <c r="G41" s="4">
        <v>70000</v>
      </c>
      <c r="H41" s="6">
        <f>'calculo TR prom pond'!F249</f>
        <v>2.0831926174496643E-2</v>
      </c>
    </row>
    <row r="42" spans="1:8">
      <c r="A42" s="2" t="s">
        <v>19</v>
      </c>
      <c r="B42" s="15">
        <v>40982</v>
      </c>
      <c r="C42" s="2" t="s">
        <v>12</v>
      </c>
      <c r="D42" s="2">
        <v>364</v>
      </c>
      <c r="E42" s="4">
        <f>'calculo TR prom pond'!C254</f>
        <v>170000</v>
      </c>
      <c r="F42" s="4">
        <v>150000</v>
      </c>
      <c r="G42" s="4">
        <v>150000</v>
      </c>
      <c r="H42" s="6">
        <f>'calculo TR prom pond'!F254</f>
        <v>2.090005882352941E-2</v>
      </c>
    </row>
    <row r="43" spans="1:8">
      <c r="A43" s="2" t="s">
        <v>19</v>
      </c>
      <c r="B43" s="15">
        <v>40989</v>
      </c>
      <c r="C43" s="2" t="s">
        <v>12</v>
      </c>
      <c r="D43" s="2">
        <v>91</v>
      </c>
      <c r="E43" s="4">
        <f>'calculo TR prom pond'!C262</f>
        <v>91900</v>
      </c>
      <c r="F43" s="4">
        <v>100000</v>
      </c>
      <c r="G43" s="4">
        <v>91900</v>
      </c>
      <c r="H43" s="6">
        <f>+'calculo TR prom pond'!F262</f>
        <v>7.5517181719260062E-3</v>
      </c>
    </row>
    <row r="44" spans="1:8">
      <c r="A44" s="2" t="s">
        <v>19</v>
      </c>
      <c r="B44" s="15">
        <v>40989</v>
      </c>
      <c r="C44" s="2" t="s">
        <v>12</v>
      </c>
      <c r="D44" s="2">
        <v>182</v>
      </c>
      <c r="E44" s="4">
        <f>+'calculo TR prom pond'!C269</f>
        <v>170000</v>
      </c>
      <c r="F44" s="4">
        <v>100000</v>
      </c>
      <c r="G44" s="4">
        <v>100000</v>
      </c>
      <c r="H44" s="6">
        <f>+'calculo TR prom pond'!F269</f>
        <v>1.4491352941176469E-2</v>
      </c>
    </row>
    <row r="45" spans="1:8">
      <c r="A45" s="2" t="s">
        <v>19</v>
      </c>
      <c r="B45" s="15">
        <v>40989</v>
      </c>
      <c r="C45" s="2" t="s">
        <v>12</v>
      </c>
      <c r="D45" s="2">
        <v>273</v>
      </c>
      <c r="E45" s="4">
        <f>+'calculo TR prom pond'!C273</f>
        <v>70000</v>
      </c>
      <c r="F45" s="4">
        <v>70000</v>
      </c>
      <c r="G45" s="4">
        <v>70000</v>
      </c>
      <c r="H45" s="6">
        <f>+'calculo TR prom pond'!F273</f>
        <v>1.8724000000000001E-2</v>
      </c>
    </row>
    <row r="46" spans="1:8">
      <c r="A46" s="2" t="s">
        <v>19</v>
      </c>
      <c r="B46" s="15">
        <v>40989</v>
      </c>
      <c r="C46" s="2" t="s">
        <v>12</v>
      </c>
      <c r="D46" s="2">
        <v>364</v>
      </c>
      <c r="E46" s="4">
        <f>+'calculo TR prom pond'!C278</f>
        <v>233000</v>
      </c>
      <c r="F46" s="4">
        <v>150000</v>
      </c>
      <c r="G46" s="4">
        <v>150000</v>
      </c>
      <c r="H46" s="6">
        <f>+'calculo TR prom pond'!F278</f>
        <v>1.8092309012875535E-2</v>
      </c>
    </row>
    <row r="47" spans="1:8">
      <c r="A47" s="32" t="s">
        <v>19</v>
      </c>
      <c r="B47" s="15">
        <v>40996</v>
      </c>
      <c r="C47" s="2" t="s">
        <v>13</v>
      </c>
      <c r="D47" s="2">
        <v>364</v>
      </c>
      <c r="E47" s="4">
        <f>+'calculo TR prom pond'!C288</f>
        <v>249000</v>
      </c>
      <c r="F47" s="4">
        <v>500</v>
      </c>
      <c r="G47" s="4">
        <v>498</v>
      </c>
      <c r="H47" s="6">
        <f>+'calculo TR prom pond'!F288</f>
        <v>1.0000000000000001E-5</v>
      </c>
    </row>
    <row r="48" spans="1:8">
      <c r="A48" s="2" t="s">
        <v>19</v>
      </c>
      <c r="B48" s="15">
        <v>40996</v>
      </c>
      <c r="C48" s="2" t="s">
        <v>12</v>
      </c>
      <c r="D48" s="2">
        <v>91</v>
      </c>
      <c r="E48" s="4">
        <f>+'calculo TR prom pond'!C295</f>
        <v>117500</v>
      </c>
      <c r="F48" s="4">
        <v>100000</v>
      </c>
      <c r="G48" s="4">
        <v>100000</v>
      </c>
      <c r="H48" s="6">
        <f>+'calculo TR prom pond'!F295</f>
        <v>5.5646595744680855E-3</v>
      </c>
    </row>
    <row r="49" spans="1:8">
      <c r="A49" s="2" t="s">
        <v>19</v>
      </c>
      <c r="B49" s="15">
        <v>40996</v>
      </c>
      <c r="C49" s="2" t="s">
        <v>12</v>
      </c>
      <c r="D49" s="2">
        <v>182</v>
      </c>
      <c r="E49" s="4">
        <f>+'calculo TR prom pond'!C304</f>
        <v>102758</v>
      </c>
      <c r="F49" s="4">
        <v>100000</v>
      </c>
      <c r="G49" s="4">
        <v>100000</v>
      </c>
      <c r="H49" s="6">
        <f>+'calculo TR prom pond'!F304</f>
        <v>1.1902857023297457E-2</v>
      </c>
    </row>
    <row r="50" spans="1:8">
      <c r="A50" s="2" t="s">
        <v>19</v>
      </c>
      <c r="B50" s="15">
        <v>40996</v>
      </c>
      <c r="C50" s="2" t="s">
        <v>12</v>
      </c>
      <c r="D50" s="2">
        <v>273</v>
      </c>
      <c r="E50" s="4">
        <f>+'calculo TR prom pond'!C310</f>
        <v>115000</v>
      </c>
      <c r="F50" s="4">
        <v>70000</v>
      </c>
      <c r="G50" s="4">
        <v>70000</v>
      </c>
      <c r="H50" s="6">
        <f>+'calculo TR prom pond'!F310</f>
        <v>1.3122E-2</v>
      </c>
    </row>
    <row r="51" spans="1:8">
      <c r="A51" s="2" t="s">
        <v>19</v>
      </c>
      <c r="B51" s="15">
        <v>40996</v>
      </c>
      <c r="C51" s="2" t="s">
        <v>12</v>
      </c>
      <c r="D51" s="2">
        <v>364</v>
      </c>
      <c r="E51" s="4">
        <f>+'calculo TR prom pond'!C318</f>
        <v>187000</v>
      </c>
      <c r="F51" s="4">
        <v>150000</v>
      </c>
      <c r="G51" s="4">
        <v>150000</v>
      </c>
      <c r="H51" s="6">
        <f>+'calculo TR prom pond'!F318</f>
        <v>1.2268235294117649E-2</v>
      </c>
    </row>
    <row r="52" spans="1:8">
      <c r="A52" s="2" t="s">
        <v>20</v>
      </c>
      <c r="B52" s="15">
        <v>41003</v>
      </c>
      <c r="C52" s="2" t="s">
        <v>12</v>
      </c>
      <c r="D52" s="2">
        <v>92</v>
      </c>
      <c r="E52" s="4">
        <f>+'calculo TR prom pond'!C324</f>
        <v>90500</v>
      </c>
      <c r="F52" s="4">
        <v>100000</v>
      </c>
      <c r="G52" s="4">
        <v>90500</v>
      </c>
      <c r="H52" s="6">
        <f>+'calculo TR prom pond'!F324</f>
        <v>6.9433977900552482E-3</v>
      </c>
    </row>
    <row r="53" spans="1:8">
      <c r="A53" s="2" t="s">
        <v>20</v>
      </c>
      <c r="B53" s="15">
        <v>41003</v>
      </c>
      <c r="C53" s="2" t="s">
        <v>12</v>
      </c>
      <c r="D53" s="2">
        <v>183</v>
      </c>
      <c r="E53" s="4">
        <f>+'calculo TR prom pond'!C329</f>
        <v>115000</v>
      </c>
      <c r="F53" s="4">
        <v>100000</v>
      </c>
      <c r="G53" s="4">
        <v>100000</v>
      </c>
      <c r="H53" s="6">
        <f>+'calculo TR prom pond'!F329</f>
        <v>1.1675E-2</v>
      </c>
    </row>
    <row r="54" spans="1:8">
      <c r="A54" s="2" t="s">
        <v>20</v>
      </c>
      <c r="B54" s="15">
        <v>41003</v>
      </c>
      <c r="C54" s="2" t="s">
        <v>12</v>
      </c>
      <c r="D54" s="2">
        <v>274</v>
      </c>
      <c r="E54" s="4">
        <f>+'calculo TR prom pond'!C336</f>
        <v>115000</v>
      </c>
      <c r="F54" s="4">
        <v>70000</v>
      </c>
      <c r="G54" s="4">
        <v>70000</v>
      </c>
      <c r="H54" s="6">
        <f>+'calculo TR prom pond'!F336</f>
        <v>1.2038304347826087E-2</v>
      </c>
    </row>
    <row r="55" spans="1:8">
      <c r="A55" s="2" t="s">
        <v>20</v>
      </c>
      <c r="B55" s="15">
        <v>41003</v>
      </c>
      <c r="C55" s="2" t="s">
        <v>12</v>
      </c>
      <c r="D55" s="2">
        <v>365</v>
      </c>
      <c r="E55" s="4">
        <f>+'calculo TR prom pond'!C341</f>
        <v>250000</v>
      </c>
      <c r="F55" s="4">
        <v>150000</v>
      </c>
      <c r="G55" s="4">
        <v>150000</v>
      </c>
      <c r="H55" s="6">
        <f>+'calculo TR prom pond'!F341</f>
        <v>1.19916E-2</v>
      </c>
    </row>
    <row r="56" spans="1:8">
      <c r="A56" s="2" t="s">
        <v>20</v>
      </c>
      <c r="B56" s="15">
        <v>41010</v>
      </c>
      <c r="C56" s="2" t="s">
        <v>12</v>
      </c>
      <c r="D56" s="2">
        <v>91</v>
      </c>
      <c r="E56" s="4">
        <f>+'calculo TR prom pond'!C347</f>
        <v>18700</v>
      </c>
      <c r="F56" s="4">
        <v>100000</v>
      </c>
      <c r="G56" s="4">
        <v>18700</v>
      </c>
      <c r="H56" s="6">
        <f>+'calculo TR prom pond'!F347</f>
        <v>6.9302192513368988E-3</v>
      </c>
    </row>
    <row r="57" spans="1:8">
      <c r="A57" s="2" t="s">
        <v>20</v>
      </c>
      <c r="B57" s="15">
        <v>41010</v>
      </c>
      <c r="C57" s="2" t="s">
        <v>12</v>
      </c>
      <c r="D57" s="2">
        <v>182</v>
      </c>
      <c r="E57" s="4">
        <f>+'calculo TR prom pond'!C354</f>
        <v>40000</v>
      </c>
      <c r="F57" s="4">
        <v>100000</v>
      </c>
      <c r="G57" s="4">
        <v>40000</v>
      </c>
      <c r="H57" s="6">
        <f>+'calculo TR prom pond'!F354</f>
        <v>1.1509749999999999E-2</v>
      </c>
    </row>
    <row r="58" spans="1:8">
      <c r="A58" s="2" t="s">
        <v>20</v>
      </c>
      <c r="B58" s="15">
        <v>41010</v>
      </c>
      <c r="C58" s="2" t="s">
        <v>12</v>
      </c>
      <c r="D58" s="2">
        <v>273</v>
      </c>
      <c r="E58" s="4">
        <f>+'calculo TR prom pond'!C359</f>
        <v>55000</v>
      </c>
      <c r="F58" s="4">
        <v>70000</v>
      </c>
      <c r="G58" s="4">
        <v>55000</v>
      </c>
      <c r="H58" s="6">
        <f>+'calculo TR prom pond'!F359</f>
        <v>1.2000545454545453E-2</v>
      </c>
    </row>
    <row r="59" spans="1:8">
      <c r="A59" s="2" t="s">
        <v>20</v>
      </c>
      <c r="B59" s="15">
        <v>41010</v>
      </c>
      <c r="C59" s="2" t="s">
        <v>12</v>
      </c>
      <c r="D59" s="2">
        <v>364</v>
      </c>
      <c r="E59" s="4">
        <f>+'calculo TR prom pond'!C364</f>
        <v>45000</v>
      </c>
      <c r="F59" s="4">
        <v>150000</v>
      </c>
      <c r="G59" s="4">
        <v>45000</v>
      </c>
      <c r="H59" s="6">
        <f>+'calculo TR prom pond'!F364</f>
        <v>1.1899555555555554E-2</v>
      </c>
    </row>
    <row r="60" spans="1:8">
      <c r="A60" s="2" t="s">
        <v>20</v>
      </c>
      <c r="B60" s="15">
        <v>41017</v>
      </c>
      <c r="C60" s="2" t="s">
        <v>12</v>
      </c>
      <c r="D60" s="2">
        <v>91</v>
      </c>
      <c r="E60" s="4">
        <f>+'calculo TR prom pond'!C369</f>
        <v>100000</v>
      </c>
      <c r="F60" s="4">
        <v>100000</v>
      </c>
      <c r="G60" s="4">
        <v>100000</v>
      </c>
      <c r="H60" s="6">
        <f>+'calculo TR prom pond'!F369</f>
        <v>6.7369999999999999E-3</v>
      </c>
    </row>
    <row r="61" spans="1:8">
      <c r="A61" s="2" t="s">
        <v>20</v>
      </c>
      <c r="B61" s="15">
        <v>41017</v>
      </c>
      <c r="C61" s="2" t="s">
        <v>12</v>
      </c>
      <c r="D61" s="2">
        <v>182</v>
      </c>
      <c r="E61" s="4">
        <f>+'calculo TR prom pond'!C380</f>
        <v>152873</v>
      </c>
      <c r="F61" s="4">
        <v>100000</v>
      </c>
      <c r="G61" s="4">
        <v>100000</v>
      </c>
      <c r="H61" s="6">
        <f>+'calculo TR prom pond'!F380</f>
        <v>1.1572617924682581E-2</v>
      </c>
    </row>
    <row r="62" spans="1:8">
      <c r="A62" s="2" t="s">
        <v>20</v>
      </c>
      <c r="B62" s="15">
        <v>41017</v>
      </c>
      <c r="C62" s="2" t="s">
        <v>12</v>
      </c>
      <c r="D62" s="2">
        <v>273</v>
      </c>
      <c r="E62" s="4">
        <f>+'calculo TR prom pond'!C385</f>
        <v>120000</v>
      </c>
      <c r="F62" s="4">
        <v>70000</v>
      </c>
      <c r="G62" s="4">
        <v>70000</v>
      </c>
      <c r="H62" s="6">
        <f>+'calculo TR prom pond'!F385</f>
        <v>1.1398916666666668E-2</v>
      </c>
    </row>
    <row r="63" spans="1:8">
      <c r="A63" s="2" t="s">
        <v>20</v>
      </c>
      <c r="B63" s="15">
        <v>41017</v>
      </c>
      <c r="C63" s="2" t="s">
        <v>12</v>
      </c>
      <c r="D63" s="2">
        <v>364</v>
      </c>
      <c r="E63" s="4">
        <f>+'calculo TR prom pond'!C392</f>
        <v>155000</v>
      </c>
      <c r="F63" s="4">
        <v>135000</v>
      </c>
      <c r="G63" s="4">
        <v>135000</v>
      </c>
      <c r="H63" s="6">
        <f>+'calculo TR prom pond'!F392</f>
        <v>1.1309870967741935E-2</v>
      </c>
    </row>
    <row r="64" spans="1:8">
      <c r="A64" s="2" t="s">
        <v>20</v>
      </c>
      <c r="B64" s="15">
        <v>41024</v>
      </c>
      <c r="C64" s="2" t="s">
        <v>12</v>
      </c>
      <c r="D64" s="2">
        <v>91</v>
      </c>
      <c r="E64" s="4">
        <f>+'calculo TR prom pond'!C397</f>
        <v>103700</v>
      </c>
      <c r="F64" s="4">
        <v>100000</v>
      </c>
      <c r="G64" s="4">
        <v>100000</v>
      </c>
      <c r="H64" s="6">
        <f>+'calculo TR prom pond'!F397</f>
        <v>6.4161812921890065E-3</v>
      </c>
    </row>
    <row r="65" spans="1:8">
      <c r="A65" s="2" t="s">
        <v>20</v>
      </c>
      <c r="B65" s="15">
        <v>41024</v>
      </c>
      <c r="C65" s="2" t="s">
        <v>12</v>
      </c>
      <c r="D65" s="2">
        <v>182</v>
      </c>
      <c r="E65" s="4">
        <f>+'calculo TR prom pond'!C404</f>
        <v>85024</v>
      </c>
      <c r="F65" s="4">
        <v>100000</v>
      </c>
      <c r="G65" s="4">
        <v>85024</v>
      </c>
      <c r="H65" s="6">
        <f>+'calculo TR prom pond'!F404</f>
        <v>1.1212461893112534E-2</v>
      </c>
    </row>
    <row r="66" spans="1:8">
      <c r="A66" s="2" t="s">
        <v>20</v>
      </c>
      <c r="B66" s="15">
        <v>41024</v>
      </c>
      <c r="C66" s="2" t="s">
        <v>12</v>
      </c>
      <c r="D66" s="2">
        <v>273</v>
      </c>
      <c r="E66" s="4">
        <f>+'calculo TR prom pond'!C412</f>
        <v>90000</v>
      </c>
      <c r="F66" s="4">
        <v>70000</v>
      </c>
      <c r="G66" s="4">
        <v>70000</v>
      </c>
      <c r="H66" s="6">
        <f>+'calculo TR prom pond'!F412</f>
        <v>1.0649055555555554E-2</v>
      </c>
    </row>
    <row r="67" spans="1:8">
      <c r="A67" s="2" t="s">
        <v>20</v>
      </c>
      <c r="B67" s="15">
        <v>41024</v>
      </c>
      <c r="C67" s="2" t="s">
        <v>12</v>
      </c>
      <c r="D67" s="2">
        <v>364</v>
      </c>
      <c r="E67" s="4">
        <f>+'calculo TR prom pond'!C421</f>
        <v>140000</v>
      </c>
      <c r="F67" s="4">
        <v>120000</v>
      </c>
      <c r="G67" s="4">
        <v>120000</v>
      </c>
      <c r="H67" s="6">
        <f>+'calculo TR prom pond'!F421</f>
        <v>1.0538285714285714E-2</v>
      </c>
    </row>
    <row r="68" spans="1:8">
      <c r="A68" s="2" t="s">
        <v>21</v>
      </c>
      <c r="B68" s="15">
        <v>41031</v>
      </c>
      <c r="C68" s="2" t="s">
        <v>12</v>
      </c>
      <c r="D68" s="2">
        <v>91</v>
      </c>
      <c r="E68" s="4">
        <f>+'calculo TR prom pond'!C425</f>
        <v>30000</v>
      </c>
      <c r="F68" s="4">
        <v>100000</v>
      </c>
      <c r="G68" s="4">
        <v>30000</v>
      </c>
      <c r="H68" s="6">
        <f>+'calculo TR prom pond'!F425</f>
        <v>6.4190000000000002E-3</v>
      </c>
    </row>
    <row r="69" spans="1:8">
      <c r="A69" s="2" t="s">
        <v>21</v>
      </c>
      <c r="B69" s="15">
        <v>41031</v>
      </c>
      <c r="C69" s="2" t="s">
        <v>12</v>
      </c>
      <c r="D69" s="2">
        <v>182</v>
      </c>
      <c r="E69" s="4">
        <f>+'calculo TR prom pond'!C430</f>
        <v>37042</v>
      </c>
      <c r="F69" s="4">
        <v>100000</v>
      </c>
      <c r="G69" s="4">
        <v>37042</v>
      </c>
      <c r="H69" s="6">
        <f>+'calculo TR prom pond'!F430</f>
        <v>1.1639999999999999E-2</v>
      </c>
    </row>
    <row r="70" spans="1:8">
      <c r="A70" s="2" t="s">
        <v>21</v>
      </c>
      <c r="B70" s="15">
        <v>41031</v>
      </c>
      <c r="C70" s="2" t="s">
        <v>12</v>
      </c>
      <c r="D70" s="2">
        <v>273</v>
      </c>
      <c r="E70" s="4">
        <f>+'calculo TR prom pond'!C434</f>
        <v>30000</v>
      </c>
      <c r="F70" s="4">
        <v>70000</v>
      </c>
      <c r="G70" s="4">
        <v>30000</v>
      </c>
      <c r="H70" s="6">
        <f>+'calculo TR prom pond'!F434</f>
        <v>1.1010000000000001E-2</v>
      </c>
    </row>
    <row r="71" spans="1:8">
      <c r="A71" s="2" t="s">
        <v>21</v>
      </c>
      <c r="B71" s="15">
        <v>41031</v>
      </c>
      <c r="C71" s="2" t="s">
        <v>12</v>
      </c>
      <c r="D71" s="2">
        <v>364</v>
      </c>
      <c r="E71" s="4">
        <f>+'calculo TR prom pond'!C438</f>
        <v>50000</v>
      </c>
      <c r="F71" s="4">
        <v>120000</v>
      </c>
      <c r="G71" s="4">
        <v>50000</v>
      </c>
      <c r="H71" s="6">
        <f>+'calculo TR prom pond'!F438</f>
        <v>1.0999999999999999E-2</v>
      </c>
    </row>
    <row r="72" spans="1:8">
      <c r="A72" s="2" t="s">
        <v>21</v>
      </c>
      <c r="B72" s="15">
        <v>41038</v>
      </c>
      <c r="C72" s="2" t="s">
        <v>12</v>
      </c>
      <c r="D72" s="2">
        <v>91</v>
      </c>
      <c r="E72" s="4">
        <f>+'calculo TR prom pond'!C444</f>
        <v>100000</v>
      </c>
      <c r="F72" s="4">
        <v>100000</v>
      </c>
      <c r="G72" s="4">
        <v>100000</v>
      </c>
      <c r="H72" s="6">
        <f>+'calculo TR prom pond'!F444</f>
        <v>6.3600000000000002E-3</v>
      </c>
    </row>
    <row r="73" spans="1:8">
      <c r="A73" s="2" t="s">
        <v>21</v>
      </c>
      <c r="B73" s="15">
        <v>41038</v>
      </c>
      <c r="C73" s="2" t="s">
        <v>12</v>
      </c>
      <c r="D73" s="2">
        <v>182</v>
      </c>
      <c r="E73" s="4">
        <f>+'calculo TR prom pond'!C451</f>
        <v>98000</v>
      </c>
      <c r="F73" s="4">
        <v>100000</v>
      </c>
      <c r="G73" s="4">
        <v>98000</v>
      </c>
      <c r="H73" s="6">
        <f>+'calculo TR prom pond'!F451</f>
        <v>1.1158979591836735E-2</v>
      </c>
    </row>
    <row r="74" spans="1:8">
      <c r="A74" s="2" t="s">
        <v>21</v>
      </c>
      <c r="B74" s="15">
        <v>41038</v>
      </c>
      <c r="C74" s="2" t="s">
        <v>12</v>
      </c>
      <c r="D74" s="2">
        <v>273</v>
      </c>
      <c r="E74" s="4">
        <f>+'calculo TR prom pond'!C456</f>
        <v>98000</v>
      </c>
      <c r="F74" s="4">
        <v>70000</v>
      </c>
      <c r="G74" s="4">
        <v>70000</v>
      </c>
      <c r="H74" s="6">
        <f>+'calculo TR prom pond'!F456</f>
        <v>1.0028E-2</v>
      </c>
    </row>
    <row r="75" spans="1:8">
      <c r="A75" s="2" t="s">
        <v>21</v>
      </c>
      <c r="B75" s="15">
        <v>41038</v>
      </c>
      <c r="C75" s="2" t="s">
        <v>12</v>
      </c>
      <c r="D75" s="2">
        <v>364</v>
      </c>
      <c r="E75" s="4">
        <f>+'calculo TR prom pond'!C462</f>
        <v>140000</v>
      </c>
      <c r="F75" s="4">
        <v>120000</v>
      </c>
      <c r="G75" s="4">
        <v>120000</v>
      </c>
      <c r="H75" s="6">
        <f>+'calculo TR prom pond'!F462</f>
        <v>1.0624857142857142E-2</v>
      </c>
    </row>
    <row r="76" spans="1:8">
      <c r="A76" s="2" t="s">
        <v>21</v>
      </c>
      <c r="B76" s="15">
        <v>41045</v>
      </c>
      <c r="C76" s="2" t="s">
        <v>12</v>
      </c>
      <c r="D76" s="2">
        <v>91</v>
      </c>
      <c r="E76" s="4">
        <f>+'calculo TR prom pond'!C467</f>
        <v>100000</v>
      </c>
      <c r="F76" s="4">
        <v>100000</v>
      </c>
      <c r="G76" s="4">
        <v>100000</v>
      </c>
      <c r="H76" s="6">
        <f>+'calculo TR prom pond'!F467</f>
        <v>6.1414999999999994E-3</v>
      </c>
    </row>
    <row r="77" spans="1:8">
      <c r="A77" s="2" t="s">
        <v>21</v>
      </c>
      <c r="B77" s="15">
        <v>41045</v>
      </c>
      <c r="C77" s="2" t="s">
        <v>12</v>
      </c>
      <c r="D77" s="2">
        <v>182</v>
      </c>
      <c r="E77" s="4">
        <f>+'calculo TR prom pond'!C472</f>
        <v>130000</v>
      </c>
      <c r="F77" s="4">
        <v>100000</v>
      </c>
      <c r="G77" s="4">
        <v>100000</v>
      </c>
      <c r="H77" s="6">
        <f>+'calculo TR prom pond'!F472</f>
        <v>1.0228846153846154E-2</v>
      </c>
    </row>
    <row r="78" spans="1:8">
      <c r="A78" s="2" t="s">
        <v>21</v>
      </c>
      <c r="B78" s="15">
        <v>41045</v>
      </c>
      <c r="C78" s="2" t="s">
        <v>12</v>
      </c>
      <c r="D78" s="2">
        <v>273</v>
      </c>
      <c r="E78" s="4">
        <f>+'calculo TR prom pond'!C476</f>
        <v>70000</v>
      </c>
      <c r="F78" s="4">
        <v>70000</v>
      </c>
      <c r="G78" s="4">
        <v>70000</v>
      </c>
      <c r="H78" s="6">
        <f>+'calculo TR prom pond'!F476</f>
        <v>9.4959999999999992E-3</v>
      </c>
    </row>
    <row r="79" spans="1:8">
      <c r="A79" s="2" t="s">
        <v>21</v>
      </c>
      <c r="B79" s="15">
        <v>41045</v>
      </c>
      <c r="C79" s="2" t="s">
        <v>12</v>
      </c>
      <c r="D79" s="2">
        <v>364</v>
      </c>
      <c r="E79" s="4">
        <f>+'calculo TR prom pond'!C483</f>
        <v>215000</v>
      </c>
      <c r="F79" s="4">
        <v>120000</v>
      </c>
      <c r="G79" s="4">
        <v>120000</v>
      </c>
      <c r="H79" s="6">
        <f>+'calculo TR prom pond'!F483</f>
        <v>9.7448372093023265E-3</v>
      </c>
    </row>
    <row r="80" spans="1:8">
      <c r="A80" s="2" t="s">
        <v>21</v>
      </c>
      <c r="B80" s="15">
        <v>41052</v>
      </c>
      <c r="C80" s="2" t="s">
        <v>12</v>
      </c>
      <c r="D80" s="2">
        <v>91</v>
      </c>
      <c r="E80" s="4">
        <f>+'calculo TR prom pond'!C488</f>
        <v>100000</v>
      </c>
      <c r="F80" s="4">
        <v>100000</v>
      </c>
      <c r="G80" s="4">
        <v>100000</v>
      </c>
      <c r="H80" s="6">
        <f>+'calculo TR prom pond'!F488</f>
        <v>5.9430000000000004E-3</v>
      </c>
    </row>
    <row r="81" spans="1:8">
      <c r="A81" s="2" t="s">
        <v>21</v>
      </c>
      <c r="B81" s="15">
        <v>41052</v>
      </c>
      <c r="C81" s="2" t="s">
        <v>12</v>
      </c>
      <c r="D81" s="2">
        <v>182</v>
      </c>
      <c r="E81" s="4">
        <f>+'calculo TR prom pond'!C496</f>
        <v>130000</v>
      </c>
      <c r="F81" s="4">
        <v>100000</v>
      </c>
      <c r="G81" s="4">
        <v>100000</v>
      </c>
      <c r="H81" s="6">
        <f>+'calculo TR prom pond'!F496</f>
        <v>9.7353846153846162E-3</v>
      </c>
    </row>
    <row r="82" spans="1:8">
      <c r="A82" s="2" t="s">
        <v>21</v>
      </c>
      <c r="B82" s="15">
        <v>41052</v>
      </c>
      <c r="C82" s="2" t="s">
        <v>12</v>
      </c>
      <c r="D82" s="2">
        <v>273</v>
      </c>
      <c r="E82" s="4">
        <f>+'calculo TR prom pond'!C503</f>
        <v>128000</v>
      </c>
      <c r="F82" s="4">
        <v>70000</v>
      </c>
      <c r="G82" s="4">
        <v>70000</v>
      </c>
      <c r="H82" s="6">
        <f>+'calculo TR prom pond'!F503</f>
        <v>8.9303203125000001E-3</v>
      </c>
    </row>
    <row r="83" spans="1:8">
      <c r="A83" s="2" t="s">
        <v>21</v>
      </c>
      <c r="B83" s="15">
        <v>41052</v>
      </c>
      <c r="C83" s="2" t="s">
        <v>12</v>
      </c>
      <c r="D83" s="2">
        <v>364</v>
      </c>
      <c r="E83" s="4">
        <f>+'calculo TR prom pond'!C509</f>
        <v>140000</v>
      </c>
      <c r="F83" s="4">
        <v>120000</v>
      </c>
      <c r="G83" s="4">
        <v>120000</v>
      </c>
      <c r="H83" s="6">
        <f>+'calculo TR prom pond'!F509</f>
        <v>9.5028571428571428E-3</v>
      </c>
    </row>
    <row r="84" spans="1:8">
      <c r="A84" s="2" t="s">
        <v>21</v>
      </c>
      <c r="B84" s="15">
        <v>41059</v>
      </c>
      <c r="C84" s="2" t="s">
        <v>12</v>
      </c>
      <c r="D84" s="2">
        <v>91</v>
      </c>
      <c r="E84" s="4">
        <f>+'calculo TR prom pond'!C514</f>
        <v>60000</v>
      </c>
      <c r="F84" s="4">
        <v>100000</v>
      </c>
      <c r="G84" s="4">
        <v>60000</v>
      </c>
      <c r="H84" s="6">
        <f>+'calculo TR prom pond'!F514</f>
        <v>5.9629999999999996E-3</v>
      </c>
    </row>
    <row r="85" spans="1:8">
      <c r="A85" s="2" t="s">
        <v>21</v>
      </c>
      <c r="B85" s="15">
        <v>41059</v>
      </c>
      <c r="C85" s="2" t="s">
        <v>12</v>
      </c>
      <c r="D85" s="2">
        <v>182</v>
      </c>
      <c r="E85" s="4">
        <f>+'calculo TR prom pond'!C521</f>
        <v>135000</v>
      </c>
      <c r="F85" s="4">
        <v>100000</v>
      </c>
      <c r="G85" s="4">
        <v>100000</v>
      </c>
      <c r="H85" s="6">
        <f>+'calculo TR prom pond'!F521</f>
        <v>9.4663333333333335E-3</v>
      </c>
    </row>
    <row r="86" spans="1:8">
      <c r="A86" s="2" t="s">
        <v>21</v>
      </c>
      <c r="B86" s="15">
        <v>41059</v>
      </c>
      <c r="C86" s="2" t="s">
        <v>12</v>
      </c>
      <c r="D86" s="2">
        <v>273</v>
      </c>
      <c r="E86" s="4">
        <f>+'calculo TR prom pond'!C525</f>
        <v>20000</v>
      </c>
      <c r="F86" s="4">
        <v>70000</v>
      </c>
      <c r="G86" s="4">
        <v>20000</v>
      </c>
      <c r="H86" s="6">
        <f>+'calculo TR prom pond'!F525</f>
        <v>8.8950000000000001E-3</v>
      </c>
    </row>
    <row r="87" spans="1:8">
      <c r="A87" s="2" t="s">
        <v>21</v>
      </c>
      <c r="B87" s="15">
        <v>41059</v>
      </c>
      <c r="C87" s="2" t="s">
        <v>12</v>
      </c>
      <c r="D87" s="2">
        <v>364</v>
      </c>
      <c r="E87" s="4">
        <f>+'calculo TR prom pond'!C530</f>
        <v>40000</v>
      </c>
      <c r="F87" s="4">
        <v>120000</v>
      </c>
      <c r="G87" s="4">
        <v>40000</v>
      </c>
      <c r="H87" s="6">
        <f>+'calculo TR prom pond'!F530</f>
        <v>9.9469999999999992E-3</v>
      </c>
    </row>
    <row r="88" spans="1:8">
      <c r="A88" s="2" t="s">
        <v>22</v>
      </c>
      <c r="B88" s="15">
        <v>41066</v>
      </c>
      <c r="C88" s="2" t="s">
        <v>12</v>
      </c>
      <c r="D88" s="2">
        <v>91</v>
      </c>
      <c r="E88" s="4">
        <f>+'calculo TR prom pond'!C534</f>
        <v>50000</v>
      </c>
      <c r="F88" s="4">
        <v>95000</v>
      </c>
      <c r="G88" s="4">
        <v>50000</v>
      </c>
      <c r="H88" s="6">
        <f>+'calculo TR prom pond'!F534</f>
        <v>5.9430000000000004E-3</v>
      </c>
    </row>
    <row r="89" spans="1:8">
      <c r="A89" s="2" t="s">
        <v>22</v>
      </c>
      <c r="B89" s="15">
        <v>41066</v>
      </c>
      <c r="C89" s="2" t="s">
        <v>12</v>
      </c>
      <c r="D89" s="2">
        <v>182</v>
      </c>
      <c r="E89" s="4">
        <f>+'calculo TR prom pond'!C539</f>
        <v>80000</v>
      </c>
      <c r="F89" s="4">
        <v>95000</v>
      </c>
      <c r="G89" s="4">
        <v>80000</v>
      </c>
      <c r="H89" s="6">
        <f>+'calculo TR prom pond'!F539</f>
        <v>9.2409999999999992E-3</v>
      </c>
    </row>
    <row r="90" spans="1:8">
      <c r="A90" s="2" t="s">
        <v>22</v>
      </c>
      <c r="B90" s="15">
        <v>41073</v>
      </c>
      <c r="C90" s="2" t="s">
        <v>12</v>
      </c>
      <c r="D90" s="2">
        <v>182</v>
      </c>
      <c r="E90" s="4">
        <f>+'calculo TR prom pond'!C544</f>
        <v>6000</v>
      </c>
      <c r="F90" s="4">
        <v>90000</v>
      </c>
      <c r="G90" s="4">
        <v>6000</v>
      </c>
      <c r="H90" s="6">
        <f>+'calculo TR prom pond'!F544</f>
        <v>9.064333333333334E-3</v>
      </c>
    </row>
    <row r="91" spans="1:8">
      <c r="A91" s="2" t="s">
        <v>22</v>
      </c>
      <c r="B91" s="15">
        <v>41073</v>
      </c>
      <c r="C91" s="2" t="s">
        <v>12</v>
      </c>
      <c r="D91" s="2">
        <v>273</v>
      </c>
      <c r="E91" s="4">
        <f>+'calculo TR prom pond'!C548</f>
        <v>30000</v>
      </c>
      <c r="F91" s="4">
        <v>70000</v>
      </c>
      <c r="G91" s="4">
        <v>30000</v>
      </c>
      <c r="H91" s="6">
        <f>+'calculo TR prom pond'!F548</f>
        <v>8.0929999999999995E-3</v>
      </c>
    </row>
    <row r="92" spans="1:8">
      <c r="A92" s="2" t="s">
        <v>22</v>
      </c>
      <c r="B92" s="15">
        <v>41073</v>
      </c>
      <c r="C92" s="2" t="s">
        <v>12</v>
      </c>
      <c r="D92" s="2">
        <v>364</v>
      </c>
      <c r="E92" s="4">
        <f>+'calculo TR prom pond'!C552</f>
        <v>30000</v>
      </c>
      <c r="F92" s="4">
        <v>100000</v>
      </c>
      <c r="G92" s="4">
        <v>30000</v>
      </c>
      <c r="H92" s="6">
        <f>+'calculo TR prom pond'!F552</f>
        <v>8.4790000000000004E-3</v>
      </c>
    </row>
    <row r="93" spans="1:8">
      <c r="A93" s="2" t="s">
        <v>22</v>
      </c>
      <c r="B93" s="15">
        <v>41080</v>
      </c>
      <c r="C93" s="2" t="s">
        <v>12</v>
      </c>
      <c r="D93" s="2">
        <v>91</v>
      </c>
      <c r="E93" s="4">
        <f>+'calculo TR prom pond'!C558</f>
        <v>105000</v>
      </c>
      <c r="F93" s="4">
        <v>70000</v>
      </c>
      <c r="G93" s="4">
        <v>70000</v>
      </c>
      <c r="H93" s="6">
        <f>+'calculo TR prom pond'!F558</f>
        <v>5.078E-3</v>
      </c>
    </row>
    <row r="94" spans="1:8">
      <c r="A94" s="2" t="s">
        <v>22</v>
      </c>
      <c r="B94" s="15">
        <v>41080</v>
      </c>
      <c r="C94" s="2" t="s">
        <v>12</v>
      </c>
      <c r="D94" s="2">
        <v>182</v>
      </c>
      <c r="E94" s="4">
        <f>+'calculo TR prom pond'!C564</f>
        <v>110000</v>
      </c>
      <c r="F94" s="4">
        <v>90000</v>
      </c>
      <c r="G94" s="4">
        <v>90000</v>
      </c>
      <c r="H94" s="6">
        <f>+'calculo TR prom pond'!F564</f>
        <v>8.1252727272727275E-3</v>
      </c>
    </row>
    <row r="95" spans="1:8">
      <c r="A95" s="2" t="s">
        <v>22</v>
      </c>
      <c r="B95" s="15">
        <v>41080</v>
      </c>
      <c r="C95" s="2" t="s">
        <v>12</v>
      </c>
      <c r="D95" s="2">
        <v>273</v>
      </c>
      <c r="E95" s="4">
        <f>+'calculo TR prom pond'!C573</f>
        <v>94050</v>
      </c>
      <c r="F95" s="4">
        <v>90000</v>
      </c>
      <c r="G95" s="4">
        <v>90000</v>
      </c>
      <c r="H95" s="6">
        <f>+'calculo TR prom pond'!F573</f>
        <v>7.9113163211057963E-3</v>
      </c>
    </row>
    <row r="96" spans="1:8">
      <c r="A96" s="2" t="s">
        <v>22</v>
      </c>
      <c r="B96" s="15">
        <v>41087</v>
      </c>
      <c r="C96" s="2" t="s">
        <v>12</v>
      </c>
      <c r="D96" s="2">
        <v>91</v>
      </c>
      <c r="E96" s="4">
        <f>+'calculo TR prom pond'!C579</f>
        <v>77930</v>
      </c>
      <c r="F96" s="4">
        <v>70000</v>
      </c>
      <c r="G96" s="4">
        <v>70000</v>
      </c>
      <c r="H96" s="6">
        <f>+'calculo TR prom pond'!F579</f>
        <v>4.8747777492621578E-3</v>
      </c>
    </row>
    <row r="97" spans="1:8">
      <c r="A97" s="2" t="s">
        <v>22</v>
      </c>
      <c r="B97" s="15">
        <v>41087</v>
      </c>
      <c r="C97" s="2" t="s">
        <v>12</v>
      </c>
      <c r="D97" s="2">
        <v>182</v>
      </c>
      <c r="E97" s="4">
        <f>+'calculo TR prom pond'!C585</f>
        <v>39005</v>
      </c>
      <c r="F97" s="4">
        <v>90000</v>
      </c>
      <c r="G97" s="4">
        <v>39005</v>
      </c>
      <c r="H97" s="6">
        <f>+'calculo TR prom pond'!F585</f>
        <v>8.1201440840917832E-3</v>
      </c>
    </row>
    <row r="98" spans="1:8">
      <c r="A98" s="2" t="s">
        <v>22</v>
      </c>
      <c r="B98" s="15">
        <v>41087</v>
      </c>
      <c r="C98" s="2" t="s">
        <v>12</v>
      </c>
      <c r="D98" s="2">
        <v>273</v>
      </c>
      <c r="E98" s="4">
        <f>+'calculo TR prom pond'!C589</f>
        <v>10000</v>
      </c>
      <c r="F98" s="4">
        <v>90000</v>
      </c>
      <c r="G98" s="4">
        <v>10000</v>
      </c>
      <c r="H98" s="6">
        <f>+'calculo TR prom pond'!F589</f>
        <v>7.9600000000000001E-3</v>
      </c>
    </row>
    <row r="99" spans="1:8">
      <c r="A99" s="2" t="s">
        <v>22</v>
      </c>
      <c r="B99" s="15">
        <v>41087</v>
      </c>
      <c r="C99" s="2" t="s">
        <v>12</v>
      </c>
      <c r="D99" s="2">
        <v>364</v>
      </c>
      <c r="E99" s="4">
        <f>+'calculo TR prom pond'!C593</f>
        <v>20000</v>
      </c>
      <c r="F99" s="4">
        <v>100000</v>
      </c>
      <c r="G99" s="4">
        <v>20000</v>
      </c>
      <c r="H99" s="6">
        <f>+'calculo TR prom pond'!F593</f>
        <v>8.4790000000000004E-3</v>
      </c>
    </row>
    <row r="100" spans="1:8">
      <c r="A100" s="2" t="s">
        <v>23</v>
      </c>
      <c r="B100" s="15">
        <v>41094</v>
      </c>
      <c r="C100" s="2" t="s">
        <v>12</v>
      </c>
      <c r="D100" s="2">
        <v>91</v>
      </c>
      <c r="E100" s="4">
        <f>+'calculo TR prom pond'!C597</f>
        <v>30000</v>
      </c>
      <c r="F100" s="4">
        <v>70000</v>
      </c>
      <c r="G100" s="4">
        <v>30000</v>
      </c>
      <c r="H100" s="6">
        <f>+'calculo TR prom pond'!F597</f>
        <v>4.8320000000000004E-3</v>
      </c>
    </row>
    <row r="101" spans="1:8">
      <c r="A101" s="2" t="s">
        <v>23</v>
      </c>
      <c r="B101" s="15">
        <v>41094</v>
      </c>
      <c r="C101" s="2" t="s">
        <v>12</v>
      </c>
      <c r="D101" s="2">
        <v>182</v>
      </c>
      <c r="E101" s="4">
        <f>+'calculo TR prom pond'!C605</f>
        <v>113040</v>
      </c>
      <c r="F101" s="4">
        <v>90000</v>
      </c>
      <c r="G101" s="4">
        <v>90000</v>
      </c>
      <c r="H101" s="6">
        <f>+'calculo TR prom pond'!F605</f>
        <v>8.0123720806794044E-3</v>
      </c>
    </row>
    <row r="102" spans="1:8">
      <c r="A102" s="2" t="s">
        <v>23</v>
      </c>
      <c r="B102" s="15">
        <v>41094</v>
      </c>
      <c r="C102" s="2" t="s">
        <v>12</v>
      </c>
      <c r="D102" s="2">
        <v>364</v>
      </c>
      <c r="E102" s="4">
        <f>+'calculo TR prom pond'!C609</f>
        <v>30000</v>
      </c>
      <c r="F102" s="4">
        <v>100000</v>
      </c>
      <c r="G102" s="4">
        <v>30000</v>
      </c>
      <c r="H102" s="6">
        <f>+'calculo TR prom pond'!F609</f>
        <v>8.4790000000000004E-3</v>
      </c>
    </row>
    <row r="103" spans="1:8">
      <c r="A103" s="2" t="s">
        <v>23</v>
      </c>
      <c r="B103" s="15">
        <v>41101</v>
      </c>
      <c r="C103" s="2" t="s">
        <v>12</v>
      </c>
      <c r="D103" s="2">
        <v>182</v>
      </c>
      <c r="E103" s="4">
        <f>+'calculo TR prom pond'!C615</f>
        <v>120000</v>
      </c>
      <c r="F103" s="4">
        <v>90000</v>
      </c>
      <c r="G103" s="4">
        <v>90000</v>
      </c>
      <c r="H103" s="6">
        <f>+'calculo TR prom pond'!F615</f>
        <v>7.8589999999999997E-3</v>
      </c>
    </row>
    <row r="104" spans="1:8">
      <c r="A104" s="2" t="s">
        <v>23</v>
      </c>
      <c r="B104" s="15">
        <v>41101</v>
      </c>
      <c r="C104" s="2" t="s">
        <v>12</v>
      </c>
      <c r="D104" s="2">
        <v>364</v>
      </c>
      <c r="E104" s="4">
        <f>+'calculo TR prom pond'!C620</f>
        <v>50000</v>
      </c>
      <c r="F104" s="4">
        <v>100000</v>
      </c>
      <c r="G104" s="4">
        <v>50000</v>
      </c>
      <c r="H104" s="6">
        <f>+'calculo TR prom pond'!F620</f>
        <v>8.4790000000000004E-3</v>
      </c>
    </row>
    <row r="105" spans="1:8">
      <c r="A105" s="2" t="s">
        <v>23</v>
      </c>
      <c r="B105" s="15">
        <v>41108</v>
      </c>
      <c r="C105" s="2" t="s">
        <v>12</v>
      </c>
      <c r="D105" s="2">
        <v>182</v>
      </c>
      <c r="E105" s="4">
        <f>+'calculo TR prom pond'!C626</f>
        <v>100000</v>
      </c>
      <c r="F105" s="4">
        <v>90000</v>
      </c>
      <c r="G105" s="4">
        <v>90000</v>
      </c>
      <c r="H105" s="6">
        <f>+'calculo TR prom pond'!F626</f>
        <v>7.7263000000000002E-3</v>
      </c>
    </row>
    <row r="106" spans="1:8">
      <c r="A106" s="2" t="s">
        <v>23</v>
      </c>
      <c r="B106" s="15">
        <v>41108</v>
      </c>
      <c r="C106" s="2" t="s">
        <v>12</v>
      </c>
      <c r="D106" s="2">
        <v>273</v>
      </c>
      <c r="E106" s="4">
        <f>+'calculo TR prom pond'!C632</f>
        <v>90000</v>
      </c>
      <c r="F106" s="4">
        <v>90000</v>
      </c>
      <c r="G106" s="4">
        <v>90000</v>
      </c>
      <c r="H106" s="6">
        <f>+'calculo TR prom pond'!F632</f>
        <v>7.7999999999999996E-3</v>
      </c>
    </row>
    <row r="107" spans="1:8">
      <c r="A107" s="2" t="s">
        <v>23</v>
      </c>
      <c r="B107" s="15">
        <v>41108</v>
      </c>
      <c r="C107" s="2" t="s">
        <v>12</v>
      </c>
      <c r="D107" s="2">
        <v>364</v>
      </c>
      <c r="E107" s="4">
        <f>+'calculo TR prom pond'!C638</f>
        <v>45000</v>
      </c>
      <c r="F107" s="4">
        <v>100000</v>
      </c>
      <c r="G107" s="4">
        <v>45000</v>
      </c>
      <c r="H107" s="6">
        <f>+'calculo TR prom pond'!F638</f>
        <v>8.4676666666666667E-3</v>
      </c>
    </row>
    <row r="108" spans="1:8">
      <c r="A108" s="2" t="s">
        <v>23</v>
      </c>
      <c r="B108" s="15">
        <v>41115</v>
      </c>
      <c r="C108" s="2" t="s">
        <v>12</v>
      </c>
      <c r="D108" s="2">
        <v>182</v>
      </c>
      <c r="E108" s="4">
        <f>+'calculo TR prom pond'!C644</f>
        <v>56910</v>
      </c>
      <c r="F108" s="4">
        <v>90000</v>
      </c>
      <c r="G108" s="4">
        <v>56910</v>
      </c>
      <c r="H108" s="6">
        <f>+'calculo TR prom pond'!F644</f>
        <v>8.4341924090669453E-3</v>
      </c>
    </row>
    <row r="109" spans="1:8">
      <c r="A109" s="2" t="s">
        <v>23</v>
      </c>
      <c r="B109" s="15">
        <v>41115</v>
      </c>
      <c r="C109" s="2" t="s">
        <v>12</v>
      </c>
      <c r="D109" s="2">
        <v>364</v>
      </c>
      <c r="E109" s="4">
        <f>+'calculo TR prom pond'!C649</f>
        <v>50000</v>
      </c>
      <c r="F109" s="4">
        <v>100000</v>
      </c>
      <c r="G109" s="4">
        <v>50000</v>
      </c>
      <c r="H109" s="6">
        <f>+'calculo TR prom pond'!F649</f>
        <v>8.4534999999999992E-3</v>
      </c>
    </row>
    <row r="110" spans="1:8">
      <c r="A110" s="2" t="s">
        <v>24</v>
      </c>
      <c r="B110" s="15">
        <v>41122</v>
      </c>
      <c r="C110" s="2" t="s">
        <v>12</v>
      </c>
      <c r="D110" s="2">
        <v>182</v>
      </c>
      <c r="E110" s="4">
        <f>+'calculo TR prom pond'!C655</f>
        <v>60500</v>
      </c>
      <c r="F110" s="4">
        <v>90000</v>
      </c>
      <c r="G110" s="4">
        <v>60500</v>
      </c>
      <c r="H110" s="6">
        <f>+'calculo TR prom pond'!F655</f>
        <v>7.6284710743801647E-3</v>
      </c>
    </row>
    <row r="111" spans="1:8">
      <c r="A111" s="2" t="s">
        <v>24</v>
      </c>
      <c r="B111" s="15">
        <v>41122</v>
      </c>
      <c r="C111" s="2" t="s">
        <v>12</v>
      </c>
      <c r="D111" s="2">
        <v>273</v>
      </c>
      <c r="E111" s="4">
        <f>+'calculo TR prom pond'!C659</f>
        <v>10000</v>
      </c>
      <c r="F111" s="4">
        <v>90000</v>
      </c>
      <c r="G111" s="4">
        <v>10000</v>
      </c>
      <c r="H111" s="6">
        <f>+'calculo TR prom pond'!F659</f>
        <v>7.7999999999999996E-3</v>
      </c>
    </row>
    <row r="112" spans="1:8">
      <c r="A112" s="2" t="s">
        <v>24</v>
      </c>
      <c r="B112" s="15">
        <v>41122</v>
      </c>
      <c r="C112" s="2" t="s">
        <v>12</v>
      </c>
      <c r="D112" s="2">
        <v>364</v>
      </c>
      <c r="E112" s="4">
        <f>+'calculo TR prom pond'!C664</f>
        <v>60000</v>
      </c>
      <c r="F112" s="4">
        <v>100000</v>
      </c>
      <c r="G112" s="4">
        <v>60000</v>
      </c>
      <c r="H112" s="6">
        <f>+'calculo TR prom pond'!F664</f>
        <v>8.4705000000000006E-3</v>
      </c>
    </row>
    <row r="113" spans="1:8">
      <c r="A113" s="2" t="s">
        <v>24</v>
      </c>
      <c r="B113" s="15">
        <v>41129</v>
      </c>
      <c r="C113" s="2" t="s">
        <v>12</v>
      </c>
      <c r="D113" s="2">
        <v>182</v>
      </c>
      <c r="E113" s="4">
        <f>+'calculo TR prom pond'!C669</f>
        <v>27000</v>
      </c>
      <c r="F113" s="4">
        <v>90000</v>
      </c>
      <c r="G113" s="4">
        <v>27000</v>
      </c>
      <c r="H113" s="6">
        <f>+'calculo TR prom pond'!F669</f>
        <v>7.6449999999999999E-3</v>
      </c>
    </row>
    <row r="114" spans="1:8">
      <c r="A114" s="2" t="s">
        <v>24</v>
      </c>
      <c r="B114" s="15">
        <v>41129</v>
      </c>
      <c r="C114" s="2" t="s">
        <v>12</v>
      </c>
      <c r="D114" s="2">
        <v>273</v>
      </c>
      <c r="E114" s="4">
        <f>+'calculo TR prom pond'!C674</f>
        <v>30000</v>
      </c>
      <c r="F114" s="4">
        <v>90000</v>
      </c>
      <c r="G114" s="4">
        <v>30000</v>
      </c>
      <c r="H114" s="6">
        <f>+'calculo TR prom pond'!F674</f>
        <v>7.7999999999999996E-3</v>
      </c>
    </row>
    <row r="115" spans="1:8">
      <c r="A115" s="2" t="s">
        <v>24</v>
      </c>
      <c r="B115" s="15">
        <v>41129</v>
      </c>
      <c r="C115" s="2" t="s">
        <v>12</v>
      </c>
      <c r="D115" s="2">
        <v>364</v>
      </c>
      <c r="E115" s="4">
        <f>+'calculo TR prom pond'!C678</f>
        <v>20000</v>
      </c>
      <c r="F115" s="4">
        <v>100000</v>
      </c>
      <c r="G115" s="4">
        <v>20000</v>
      </c>
      <c r="H115" s="6">
        <f>+'calculo TR prom pond'!F678</f>
        <v>8.4790000000000004E-3</v>
      </c>
    </row>
    <row r="116" spans="1:8">
      <c r="A116" s="2" t="s">
        <v>24</v>
      </c>
      <c r="B116" s="15">
        <v>41136</v>
      </c>
      <c r="C116" s="2" t="s">
        <v>12</v>
      </c>
      <c r="D116" s="2">
        <v>182</v>
      </c>
      <c r="E116" s="4">
        <f>+'calculo TR prom pond'!C682</f>
        <v>5000</v>
      </c>
      <c r="F116" s="4">
        <v>90000</v>
      </c>
      <c r="G116" s="4">
        <v>5000</v>
      </c>
      <c r="H116" s="6">
        <f>+'calculo TR prom pond'!F682</f>
        <v>7.6449999999999999E-3</v>
      </c>
    </row>
    <row r="117" spans="1:8">
      <c r="A117" s="2" t="s">
        <v>24</v>
      </c>
      <c r="B117" s="15">
        <v>41136</v>
      </c>
      <c r="C117" s="2" t="s">
        <v>12</v>
      </c>
      <c r="D117" s="2">
        <v>273</v>
      </c>
      <c r="E117" s="4">
        <f>+'calculo TR prom pond'!C686</f>
        <v>5000</v>
      </c>
      <c r="F117" s="4">
        <v>90000</v>
      </c>
      <c r="G117" s="4">
        <v>5000</v>
      </c>
      <c r="H117" s="6">
        <f>+'calculo TR prom pond'!F686</f>
        <v>7.7999999999999996E-3</v>
      </c>
    </row>
    <row r="118" spans="1:8">
      <c r="A118" s="2" t="s">
        <v>24</v>
      </c>
      <c r="B118" s="15">
        <v>41136</v>
      </c>
      <c r="C118" s="2" t="s">
        <v>12</v>
      </c>
      <c r="D118" s="2">
        <v>364</v>
      </c>
      <c r="E118" s="4">
        <f>+'calculo TR prom pond'!C692</f>
        <v>75000</v>
      </c>
      <c r="F118" s="4">
        <v>100000</v>
      </c>
      <c r="G118" s="4">
        <v>75000</v>
      </c>
      <c r="H118" s="6">
        <f>+'calculo TR prom pond'!F692</f>
        <v>8.4141999999999984E-3</v>
      </c>
    </row>
    <row r="119" spans="1:8">
      <c r="A119" s="2" t="s">
        <v>24</v>
      </c>
      <c r="B119" s="15">
        <v>41143</v>
      </c>
      <c r="C119" s="2" t="s">
        <v>12</v>
      </c>
      <c r="D119" s="2">
        <v>182</v>
      </c>
      <c r="E119" s="4">
        <f>+'calculo TR prom pond'!C698</f>
        <v>44500</v>
      </c>
      <c r="F119" s="4">
        <v>90000</v>
      </c>
      <c r="G119" s="4">
        <v>44500</v>
      </c>
      <c r="H119" s="6">
        <f>+'calculo TR prom pond'!F698</f>
        <v>7.6449999999999999E-3</v>
      </c>
    </row>
    <row r="120" spans="1:8">
      <c r="A120" s="2" t="s">
        <v>24</v>
      </c>
      <c r="B120" s="15">
        <v>41143</v>
      </c>
      <c r="C120" s="2" t="s">
        <v>12</v>
      </c>
      <c r="D120" s="2">
        <v>273</v>
      </c>
      <c r="E120" s="4">
        <f>+'calculo TR prom pond'!C704</f>
        <v>57000</v>
      </c>
      <c r="F120" s="4">
        <v>90000</v>
      </c>
      <c r="G120" s="4">
        <v>57000</v>
      </c>
      <c r="H120" s="6">
        <f>+'calculo TR prom pond'!F704</f>
        <v>7.7999999999999996E-3</v>
      </c>
    </row>
    <row r="121" spans="1:8">
      <c r="A121" s="2" t="s">
        <v>24</v>
      </c>
      <c r="B121" s="15">
        <v>41143</v>
      </c>
      <c r="C121" s="2" t="s">
        <v>12</v>
      </c>
      <c r="D121" s="2">
        <v>364</v>
      </c>
      <c r="E121" s="4">
        <f>+'calculo TR prom pond'!C710</f>
        <v>115000</v>
      </c>
      <c r="F121" s="4">
        <v>100000</v>
      </c>
      <c r="G121" s="4">
        <v>100000</v>
      </c>
      <c r="H121" s="6">
        <f>+'calculo TR prom pond'!F710</f>
        <v>8.4257826086956526E-3</v>
      </c>
    </row>
    <row r="122" spans="1:8">
      <c r="A122" s="2" t="s">
        <v>24</v>
      </c>
      <c r="B122" s="15">
        <v>41150</v>
      </c>
      <c r="C122" s="2" t="s">
        <v>12</v>
      </c>
      <c r="D122" s="2">
        <v>91</v>
      </c>
      <c r="E122" s="4">
        <f>+'calculo TR prom pond'!C714</f>
        <v>60000</v>
      </c>
      <c r="F122" s="4">
        <v>60000</v>
      </c>
      <c r="G122" s="4">
        <v>60000</v>
      </c>
      <c r="H122" s="6">
        <f>+'calculo TR prom pond'!F714</f>
        <v>4.6740000000000002E-3</v>
      </c>
    </row>
    <row r="123" spans="1:8">
      <c r="A123" s="2" t="s">
        <v>24</v>
      </c>
      <c r="B123" s="15">
        <v>41150</v>
      </c>
      <c r="C123" s="2" t="s">
        <v>12</v>
      </c>
      <c r="D123" s="2">
        <v>182</v>
      </c>
      <c r="E123" s="4">
        <f>+'calculo TR prom pond'!C724</f>
        <v>116310</v>
      </c>
      <c r="F123" s="4">
        <v>90000</v>
      </c>
      <c r="G123" s="4">
        <v>90001</v>
      </c>
      <c r="H123" s="6">
        <f>+'calculo TR prom pond'!F724</f>
        <v>7.5078544407187701E-3</v>
      </c>
    </row>
    <row r="124" spans="1:8">
      <c r="A124" s="2" t="s">
        <v>24</v>
      </c>
      <c r="B124" s="15">
        <v>41150</v>
      </c>
      <c r="C124" s="2" t="s">
        <v>12</v>
      </c>
      <c r="D124" s="2">
        <v>273</v>
      </c>
      <c r="E124" s="4">
        <f>+'calculo TR prom pond'!C729</f>
        <v>40000</v>
      </c>
      <c r="F124" s="4">
        <v>90000</v>
      </c>
      <c r="G124" s="4">
        <v>40000</v>
      </c>
      <c r="H124" s="6">
        <f>+'calculo TR prom pond'!F729</f>
        <v>7.6500000000000005E-3</v>
      </c>
    </row>
    <row r="125" spans="1:8">
      <c r="A125" s="2" t="s">
        <v>24</v>
      </c>
      <c r="B125" s="15">
        <v>41150</v>
      </c>
      <c r="C125" s="2" t="s">
        <v>12</v>
      </c>
      <c r="D125" s="2">
        <v>364</v>
      </c>
      <c r="E125" s="4">
        <f>+'calculo TR prom pond'!C736</f>
        <v>95840</v>
      </c>
      <c r="F125" s="4">
        <v>100000</v>
      </c>
      <c r="G125" s="4">
        <v>95840</v>
      </c>
      <c r="H125" s="6">
        <f>+'calculo TR prom pond'!F736</f>
        <v>8.3267408180300491E-3</v>
      </c>
    </row>
    <row r="126" spans="1:8">
      <c r="A126" s="2" t="s">
        <v>25</v>
      </c>
      <c r="B126" s="15">
        <v>41157</v>
      </c>
      <c r="C126" s="2" t="s">
        <v>12</v>
      </c>
      <c r="D126" s="2">
        <v>91</v>
      </c>
      <c r="E126" s="4">
        <f>+'calculo TR prom pond'!C740</f>
        <v>60000</v>
      </c>
      <c r="F126" s="4">
        <v>60000</v>
      </c>
      <c r="G126" s="4">
        <v>60000</v>
      </c>
      <c r="H126" s="6">
        <f>+'calculo TR prom pond'!F740</f>
        <v>4.6740000000000002E-3</v>
      </c>
    </row>
    <row r="127" spans="1:8">
      <c r="A127" s="2" t="s">
        <v>25</v>
      </c>
      <c r="B127" s="15">
        <v>41157</v>
      </c>
      <c r="C127" s="2" t="s">
        <v>12</v>
      </c>
      <c r="D127" s="2">
        <v>182</v>
      </c>
      <c r="E127" s="4">
        <f>+'calculo TR prom pond'!C746</f>
        <v>85000</v>
      </c>
      <c r="F127" s="4">
        <v>90000</v>
      </c>
      <c r="G127" s="4">
        <v>85000</v>
      </c>
      <c r="H127" s="6">
        <f>+'calculo TR prom pond'!F746</f>
        <v>7.5955882352941179E-3</v>
      </c>
    </row>
    <row r="128" spans="1:8">
      <c r="A128" s="2" t="s">
        <v>25</v>
      </c>
      <c r="B128" s="15">
        <v>41157</v>
      </c>
      <c r="C128" s="2" t="s">
        <v>12</v>
      </c>
      <c r="D128" s="2">
        <v>273</v>
      </c>
      <c r="E128" s="4">
        <f>+'calculo TR prom pond'!C752</f>
        <v>65000</v>
      </c>
      <c r="F128" s="4">
        <v>90000</v>
      </c>
      <c r="G128" s="4">
        <v>65000</v>
      </c>
      <c r="H128" s="6">
        <f>+'calculo TR prom pond'!F752</f>
        <v>7.8000000000000005E-3</v>
      </c>
    </row>
    <row r="129" spans="1:8">
      <c r="A129" s="2" t="s">
        <v>25</v>
      </c>
      <c r="B129" s="15">
        <v>41157</v>
      </c>
      <c r="C129" s="2" t="s">
        <v>12</v>
      </c>
      <c r="D129" s="2">
        <v>364</v>
      </c>
      <c r="E129" s="4">
        <f>+'calculo TR prom pond'!C760</f>
        <v>155000</v>
      </c>
      <c r="F129" s="4">
        <v>100000</v>
      </c>
      <c r="G129" s="4">
        <v>100000</v>
      </c>
      <c r="H129" s="6">
        <f>+'calculo TR prom pond'!F760</f>
        <v>8.2924193548387093E-3</v>
      </c>
    </row>
    <row r="130" spans="1:8">
      <c r="A130" s="2" t="s">
        <v>25</v>
      </c>
      <c r="B130" s="15">
        <v>41164</v>
      </c>
      <c r="C130" s="2" t="s">
        <v>12</v>
      </c>
      <c r="D130" s="2">
        <v>91</v>
      </c>
      <c r="E130" s="4">
        <f>+'calculo TR prom pond'!C765</f>
        <v>80000</v>
      </c>
      <c r="F130" s="4">
        <v>60000</v>
      </c>
      <c r="G130" s="4">
        <v>60000</v>
      </c>
      <c r="H130" s="6">
        <f>+'calculo TR prom pond'!F765</f>
        <v>4.6740000000000002E-3</v>
      </c>
    </row>
    <row r="131" spans="1:8">
      <c r="A131" s="2" t="s">
        <v>25</v>
      </c>
      <c r="B131" s="15">
        <v>41164</v>
      </c>
      <c r="C131" s="2" t="s">
        <v>12</v>
      </c>
      <c r="D131" s="2">
        <v>182</v>
      </c>
      <c r="E131" s="4">
        <f>+'calculo TR prom pond'!C769</f>
        <v>20000</v>
      </c>
      <c r="F131" s="4">
        <v>90000</v>
      </c>
      <c r="G131" s="4">
        <v>20000</v>
      </c>
      <c r="H131" s="6">
        <f>+'calculo TR prom pond'!F769</f>
        <v>7.6049999999999998E-3</v>
      </c>
    </row>
    <row r="132" spans="1:8">
      <c r="A132" s="2" t="s">
        <v>25</v>
      </c>
      <c r="B132" s="15">
        <v>41164</v>
      </c>
      <c r="C132" s="2" t="s">
        <v>12</v>
      </c>
      <c r="D132" s="2">
        <v>273</v>
      </c>
      <c r="E132" s="4">
        <f>+'calculo TR prom pond'!C774</f>
        <v>70000</v>
      </c>
      <c r="F132" s="4">
        <v>90000</v>
      </c>
      <c r="G132" s="4">
        <v>70000</v>
      </c>
      <c r="H132" s="6">
        <f>+'calculo TR prom pond'!F774</f>
        <v>7.7767142857142861E-3</v>
      </c>
    </row>
    <row r="133" spans="1:8">
      <c r="A133" s="2" t="s">
        <v>25</v>
      </c>
      <c r="B133" s="15">
        <v>41164</v>
      </c>
      <c r="C133" s="2" t="s">
        <v>12</v>
      </c>
      <c r="D133" s="2">
        <v>364</v>
      </c>
      <c r="E133" s="4">
        <f>+'calculo TR prom pond'!C779</f>
        <v>60000</v>
      </c>
      <c r="F133" s="4">
        <v>100000</v>
      </c>
      <c r="G133" s="4">
        <v>60000</v>
      </c>
      <c r="H133" s="6">
        <f>+'calculo TR prom pond'!F779</f>
        <v>8.3043333333333337E-3</v>
      </c>
    </row>
    <row r="134" spans="1:8">
      <c r="A134" s="2" t="s">
        <v>25</v>
      </c>
      <c r="B134" s="15">
        <v>41171</v>
      </c>
      <c r="C134" s="2" t="s">
        <v>12</v>
      </c>
      <c r="D134" s="2">
        <v>91</v>
      </c>
      <c r="E134" s="4">
        <f>+'calculo TR prom pond'!C783</f>
        <v>60000</v>
      </c>
      <c r="F134" s="4">
        <v>60000</v>
      </c>
      <c r="G134" s="4">
        <v>60000</v>
      </c>
      <c r="H134" s="6">
        <f>+'calculo TR prom pond'!F783</f>
        <v>4.555E-3</v>
      </c>
    </row>
    <row r="135" spans="1:8">
      <c r="A135" s="2" t="s">
        <v>25</v>
      </c>
      <c r="B135" s="15">
        <v>41171</v>
      </c>
      <c r="C135" s="2" t="s">
        <v>12</v>
      </c>
      <c r="D135" s="2">
        <v>182</v>
      </c>
      <c r="E135" s="4">
        <f>+'calculo TR prom pond'!C789</f>
        <v>135500</v>
      </c>
      <c r="F135" s="4">
        <v>90000</v>
      </c>
      <c r="G135" s="4">
        <v>90000</v>
      </c>
      <c r="H135" s="6">
        <f>+'calculo TR prom pond'!F789</f>
        <v>7.5037859778597782E-3</v>
      </c>
    </row>
    <row r="136" spans="1:8">
      <c r="A136" s="2" t="s">
        <v>25</v>
      </c>
      <c r="B136" s="15">
        <v>41171</v>
      </c>
      <c r="C136" s="2" t="s">
        <v>12</v>
      </c>
      <c r="D136" s="2">
        <v>273</v>
      </c>
      <c r="E136" s="4">
        <f>+'calculo TR prom pond'!C794</f>
        <v>116500</v>
      </c>
      <c r="F136" s="4">
        <v>90000</v>
      </c>
      <c r="G136" s="4">
        <v>90000</v>
      </c>
      <c r="H136" s="6">
        <f>+'calculo TR prom pond'!F794</f>
        <v>7.6900429184549356E-3</v>
      </c>
    </row>
    <row r="137" spans="1:8">
      <c r="A137" s="2" t="s">
        <v>25</v>
      </c>
      <c r="B137" s="15">
        <v>41171</v>
      </c>
      <c r="C137" s="2" t="s">
        <v>12</v>
      </c>
      <c r="D137" s="2">
        <v>364</v>
      </c>
      <c r="E137" s="4">
        <f>+'calculo TR prom pond'!C800</f>
        <v>127060</v>
      </c>
      <c r="F137" s="4">
        <v>100000</v>
      </c>
      <c r="G137" s="4">
        <v>10000</v>
      </c>
      <c r="H137" s="6">
        <f>+'calculo TR prom pond'!F800</f>
        <v>8.1457623170155813E-3</v>
      </c>
    </row>
    <row r="138" spans="1:8">
      <c r="A138" s="2" t="s">
        <v>25</v>
      </c>
      <c r="B138" s="15">
        <v>41178</v>
      </c>
      <c r="C138" s="2" t="s">
        <v>12</v>
      </c>
      <c r="D138" s="2">
        <v>91</v>
      </c>
      <c r="E138" s="4">
        <f>+'calculo TR prom pond'!C804</f>
        <v>60000</v>
      </c>
      <c r="F138" s="4">
        <v>60000</v>
      </c>
      <c r="G138" s="4">
        <v>60000</v>
      </c>
      <c r="H138" s="6">
        <f>+'calculo TR prom pond'!F804</f>
        <v>4.0000000000000001E-3</v>
      </c>
    </row>
    <row r="139" spans="1:8">
      <c r="A139" s="2" t="s">
        <v>25</v>
      </c>
      <c r="B139" s="15">
        <v>41178</v>
      </c>
      <c r="C139" s="2" t="s">
        <v>12</v>
      </c>
      <c r="D139" s="2">
        <v>182</v>
      </c>
      <c r="E139" s="4">
        <f>+'calculo TR prom pond'!C811</f>
        <v>45200</v>
      </c>
      <c r="F139" s="4">
        <v>90000</v>
      </c>
      <c r="G139" s="4">
        <v>45200</v>
      </c>
      <c r="H139" s="6">
        <f>+'calculo TR prom pond'!F811</f>
        <v>7.317858407079646E-3</v>
      </c>
    </row>
    <row r="140" spans="1:8">
      <c r="A140" s="2" t="s">
        <v>25</v>
      </c>
      <c r="B140" s="15">
        <v>41178</v>
      </c>
      <c r="C140" s="2" t="s">
        <v>12</v>
      </c>
      <c r="D140" s="2">
        <v>273</v>
      </c>
      <c r="E140" s="4">
        <f>+'calculo TR prom pond'!C818</f>
        <v>71180</v>
      </c>
      <c r="F140" s="4">
        <v>90000</v>
      </c>
      <c r="G140" s="4">
        <v>71180</v>
      </c>
      <c r="H140" s="6">
        <f>+'calculo TR prom pond'!F818</f>
        <v>7.6544703568418096E-3</v>
      </c>
    </row>
    <row r="141" spans="1:8">
      <c r="A141" s="2" t="s">
        <v>25</v>
      </c>
      <c r="B141" s="15">
        <v>41178</v>
      </c>
      <c r="C141" s="2" t="s">
        <v>12</v>
      </c>
      <c r="D141" s="2">
        <v>364</v>
      </c>
      <c r="E141" s="4">
        <f>+'calculo TR prom pond'!C824</f>
        <v>154132</v>
      </c>
      <c r="F141" s="4">
        <v>100000</v>
      </c>
      <c r="G141" s="4">
        <v>100000</v>
      </c>
      <c r="H141" s="6">
        <f>+'calculo TR prom pond'!F824</f>
        <v>7.8472668881218698E-3</v>
      </c>
    </row>
    <row r="142" spans="1:8">
      <c r="A142" s="2" t="s">
        <v>26</v>
      </c>
      <c r="B142" s="15">
        <v>41185</v>
      </c>
      <c r="C142" s="2" t="s">
        <v>12</v>
      </c>
      <c r="D142" s="2">
        <v>91</v>
      </c>
      <c r="E142" s="4">
        <f>+'calculo TR prom pond'!C829</f>
        <v>55000</v>
      </c>
      <c r="F142" s="4">
        <v>60000</v>
      </c>
      <c r="G142" s="4">
        <v>55000</v>
      </c>
      <c r="H142" s="6">
        <f>+'calculo TR prom pond'!F829</f>
        <v>4.0000000000000001E-3</v>
      </c>
    </row>
    <row r="143" spans="1:8">
      <c r="A143" s="2" t="s">
        <v>26</v>
      </c>
      <c r="B143" s="15">
        <v>41185</v>
      </c>
      <c r="C143" s="2" t="s">
        <v>12</v>
      </c>
      <c r="D143" s="2">
        <v>182</v>
      </c>
      <c r="E143" s="4">
        <f>+'calculo TR prom pond'!C836</f>
        <v>150000</v>
      </c>
      <c r="F143" s="4">
        <v>90000</v>
      </c>
      <c r="G143" s="4">
        <v>90000</v>
      </c>
      <c r="H143" s="6">
        <f>+'calculo TR prom pond'!F836</f>
        <v>7.1269999999999997E-3</v>
      </c>
    </row>
    <row r="144" spans="1:8">
      <c r="A144" s="2" t="s">
        <v>26</v>
      </c>
      <c r="B144" s="15">
        <v>41185</v>
      </c>
      <c r="C144" s="2" t="s">
        <v>12</v>
      </c>
      <c r="D144" s="2">
        <v>273</v>
      </c>
      <c r="E144" s="4">
        <f>+'calculo TR prom pond'!C841</f>
        <v>120000</v>
      </c>
      <c r="F144" s="4">
        <v>90000</v>
      </c>
      <c r="G144" s="4">
        <v>90000</v>
      </c>
      <c r="H144" s="6">
        <f>+'calculo TR prom pond'!F841</f>
        <v>7.51325E-3</v>
      </c>
    </row>
    <row r="145" spans="1:8">
      <c r="A145" s="2" t="s">
        <v>26</v>
      </c>
      <c r="B145" s="15">
        <v>41185</v>
      </c>
      <c r="C145" s="2" t="s">
        <v>12</v>
      </c>
      <c r="D145" s="2">
        <v>364</v>
      </c>
      <c r="E145" s="4">
        <f>+'calculo TR prom pond'!C846</f>
        <v>140000</v>
      </c>
      <c r="F145" s="4">
        <v>10000</v>
      </c>
      <c r="G145" s="4">
        <v>10000</v>
      </c>
      <c r="H145" s="6">
        <f>+'calculo TR prom pond'!F846</f>
        <v>7.696142857142858E-3</v>
      </c>
    </row>
    <row r="146" spans="1:8">
      <c r="A146" s="2" t="s">
        <v>26</v>
      </c>
      <c r="B146" s="15">
        <v>41192</v>
      </c>
      <c r="C146" s="2" t="s">
        <v>12</v>
      </c>
      <c r="D146" s="2">
        <v>91</v>
      </c>
      <c r="E146" s="4">
        <f>+'calculo TR prom pond'!C851</f>
        <v>35000</v>
      </c>
      <c r="F146" s="4">
        <v>60000</v>
      </c>
      <c r="G146" s="4">
        <v>35000</v>
      </c>
      <c r="H146" s="6">
        <f>+'calculo TR prom pond'!F851</f>
        <v>4.0000000000000001E-3</v>
      </c>
    </row>
    <row r="147" spans="1:8">
      <c r="A147" s="2" t="s">
        <v>26</v>
      </c>
      <c r="B147" s="15">
        <v>41192</v>
      </c>
      <c r="C147" s="2" t="s">
        <v>12</v>
      </c>
      <c r="D147" s="2">
        <v>182</v>
      </c>
      <c r="E147" s="4">
        <f>+'calculo TR prom pond'!C856</f>
        <v>120000</v>
      </c>
      <c r="F147" s="4">
        <v>90000</v>
      </c>
      <c r="G147" s="4">
        <v>90000</v>
      </c>
      <c r="H147" s="6">
        <f>+'calculo TR prom pond'!F856</f>
        <v>6.8277500000000005E-3</v>
      </c>
    </row>
    <row r="148" spans="1:8">
      <c r="A148" s="2" t="s">
        <v>26</v>
      </c>
      <c r="B148" s="15">
        <v>41192</v>
      </c>
      <c r="C148" s="2" t="s">
        <v>12</v>
      </c>
      <c r="D148" s="2">
        <v>273</v>
      </c>
      <c r="E148" s="4">
        <f>+'calculo TR prom pond'!C861</f>
        <v>93100</v>
      </c>
      <c r="F148" s="4">
        <v>90000</v>
      </c>
      <c r="G148" s="4">
        <v>90000</v>
      </c>
      <c r="H148" s="6">
        <f>+'calculo TR prom pond'!F861</f>
        <v>7.0395338345864665E-3</v>
      </c>
    </row>
    <row r="149" spans="1:8">
      <c r="A149" s="2" t="s">
        <v>26</v>
      </c>
      <c r="B149" s="15">
        <v>41192</v>
      </c>
      <c r="C149" s="2" t="s">
        <v>12</v>
      </c>
      <c r="D149" s="2">
        <v>364</v>
      </c>
      <c r="E149" s="4">
        <f>+'calculo TR prom pond'!C865</f>
        <v>100000</v>
      </c>
      <c r="F149" s="4">
        <v>100000</v>
      </c>
      <c r="G149" s="4">
        <v>100000</v>
      </c>
      <c r="H149" s="6">
        <f>+'calculo TR prom pond'!F865</f>
        <v>6.9719999999999999E-3</v>
      </c>
    </row>
    <row r="150" spans="1:8">
      <c r="A150" s="2" t="s">
        <v>26</v>
      </c>
      <c r="B150" s="15">
        <v>41199</v>
      </c>
      <c r="C150" s="2" t="s">
        <v>12</v>
      </c>
      <c r="D150" s="2">
        <v>182</v>
      </c>
      <c r="E150" s="4">
        <f>+'calculo TR prom pond'!C874</f>
        <v>70000</v>
      </c>
      <c r="F150" s="4">
        <v>90000</v>
      </c>
      <c r="G150" s="4">
        <v>10000</v>
      </c>
      <c r="H150" s="6">
        <f>+'calculo TR prom pond'!F869</f>
        <v>6.9870000000000002E-3</v>
      </c>
    </row>
    <row r="151" spans="1:8">
      <c r="A151" s="2" t="s">
        <v>26</v>
      </c>
      <c r="B151" s="15">
        <v>41199</v>
      </c>
      <c r="C151" s="2" t="s">
        <v>12</v>
      </c>
      <c r="D151" s="2">
        <v>273</v>
      </c>
      <c r="E151" s="4">
        <f>+'calculo TR prom pond'!C874</f>
        <v>70000</v>
      </c>
      <c r="F151" s="4">
        <v>90000</v>
      </c>
      <c r="G151" s="4">
        <v>70000</v>
      </c>
      <c r="H151" s="6">
        <f>+'calculo TR prom pond'!F874</f>
        <v>7.0337142857142855E-3</v>
      </c>
    </row>
    <row r="152" spans="1:8">
      <c r="A152" s="2" t="s">
        <v>26</v>
      </c>
      <c r="B152" s="15">
        <v>41206</v>
      </c>
      <c r="C152" s="2" t="s">
        <v>12</v>
      </c>
      <c r="D152" s="2">
        <v>182</v>
      </c>
      <c r="E152" s="4">
        <f>+'calculo TR prom pond'!C882</f>
        <v>48274</v>
      </c>
      <c r="F152" s="4">
        <v>90000</v>
      </c>
      <c r="G152" s="4">
        <v>48274</v>
      </c>
      <c r="H152" s="6">
        <f>+'calculo TR prom pond'!F882</f>
        <v>7.1636582425322129E-3</v>
      </c>
    </row>
    <row r="153" spans="1:8">
      <c r="A153" s="2" t="s">
        <v>26</v>
      </c>
      <c r="B153" s="15">
        <v>41206</v>
      </c>
      <c r="C153" s="2" t="s">
        <v>12</v>
      </c>
      <c r="D153" s="2">
        <v>273</v>
      </c>
      <c r="E153" s="4">
        <f>+'calculo TR prom pond'!C887</f>
        <v>14000</v>
      </c>
      <c r="F153" s="4">
        <v>90000</v>
      </c>
      <c r="G153" s="4">
        <v>14000</v>
      </c>
      <c r="H153" s="6">
        <f>+'calculo TR prom pond'!F887</f>
        <v>7.2015714285714287E-3</v>
      </c>
    </row>
    <row r="154" spans="1:8">
      <c r="A154" s="2" t="s">
        <v>26</v>
      </c>
      <c r="B154" s="15">
        <v>41206</v>
      </c>
      <c r="C154" s="2" t="s">
        <v>12</v>
      </c>
      <c r="D154" s="2">
        <v>364</v>
      </c>
      <c r="E154" s="4">
        <f>+'calculo TR prom pond'!C891</f>
        <v>4050</v>
      </c>
      <c r="F154" s="4">
        <v>100000</v>
      </c>
      <c r="G154" s="4">
        <v>4050</v>
      </c>
      <c r="H154" s="6">
        <f>+'calculo TR prom pond'!F891</f>
        <v>7.4640000000000001E-3</v>
      </c>
    </row>
    <row r="155" spans="1:8">
      <c r="A155" s="2" t="s">
        <v>26</v>
      </c>
      <c r="B155" s="15">
        <v>41213</v>
      </c>
      <c r="C155" s="2" t="s">
        <v>12</v>
      </c>
      <c r="D155" s="2">
        <v>183</v>
      </c>
      <c r="E155" s="4">
        <f>+'calculo TR prom pond'!C895</f>
        <v>30000</v>
      </c>
      <c r="F155" s="4">
        <v>90000</v>
      </c>
      <c r="G155" s="4">
        <v>30000</v>
      </c>
      <c r="H155" s="6">
        <f>+'calculo TR prom pond'!F895</f>
        <v>7.306E-3</v>
      </c>
    </row>
    <row r="156" spans="1:8">
      <c r="A156" s="2" t="s">
        <v>29</v>
      </c>
      <c r="B156" s="15">
        <v>41220</v>
      </c>
      <c r="C156" s="2" t="s">
        <v>12</v>
      </c>
      <c r="D156" s="2">
        <v>182</v>
      </c>
      <c r="E156" s="4">
        <f>+'calculo TR prom pond'!C902</f>
        <v>100000</v>
      </c>
      <c r="F156" s="4">
        <v>90000</v>
      </c>
      <c r="G156" s="4">
        <v>90000</v>
      </c>
      <c r="H156" s="6">
        <f>+'calculo TR prom pond'!F902</f>
        <v>7.3300000000000006E-3</v>
      </c>
    </row>
    <row r="157" spans="1:8">
      <c r="A157" s="2" t="s">
        <v>29</v>
      </c>
      <c r="B157" s="15">
        <v>41220</v>
      </c>
      <c r="C157" s="2" t="s">
        <v>12</v>
      </c>
      <c r="D157" s="2">
        <v>273</v>
      </c>
      <c r="E157" s="4">
        <f>+'calculo TR prom pond'!C907</f>
        <v>89000</v>
      </c>
      <c r="F157" s="4">
        <v>90000</v>
      </c>
      <c r="G157" s="4">
        <v>89000</v>
      </c>
      <c r="H157" s="6">
        <f>+'calculo TR prom pond'!F907</f>
        <v>7.1684719101123597E-3</v>
      </c>
    </row>
    <row r="158" spans="1:8">
      <c r="A158" s="2" t="s">
        <v>29</v>
      </c>
      <c r="B158" s="15">
        <v>41220</v>
      </c>
      <c r="C158" s="2" t="s">
        <v>12</v>
      </c>
      <c r="D158" s="2">
        <v>364</v>
      </c>
      <c r="E158" s="4">
        <f>+'calculo TR prom pond'!C913</f>
        <v>109500</v>
      </c>
      <c r="F158" s="4">
        <v>100000</v>
      </c>
      <c r="G158" s="4">
        <v>100000</v>
      </c>
      <c r="H158" s="6">
        <f>+'calculo TR prom pond'!F913</f>
        <v>7.474493150684932E-3</v>
      </c>
    </row>
    <row r="159" spans="1:8">
      <c r="A159" s="2" t="s">
        <v>29</v>
      </c>
      <c r="B159" s="15">
        <v>41227</v>
      </c>
      <c r="C159" s="2" t="s">
        <v>12</v>
      </c>
      <c r="D159" s="2">
        <v>182</v>
      </c>
      <c r="E159" s="4">
        <f>+'calculo TR prom pond'!C919</f>
        <v>70000</v>
      </c>
      <c r="F159" s="4">
        <v>90000</v>
      </c>
      <c r="G159" s="4">
        <v>70000</v>
      </c>
      <c r="H159" s="6">
        <f>+'calculo TR prom pond'!F919</f>
        <v>7.3374285714285711E-3</v>
      </c>
    </row>
    <row r="160" spans="1:8">
      <c r="A160" s="2" t="s">
        <v>29</v>
      </c>
      <c r="B160" s="15">
        <v>41227</v>
      </c>
      <c r="C160" s="2" t="s">
        <v>12</v>
      </c>
      <c r="D160" s="2">
        <v>273</v>
      </c>
      <c r="E160" s="4">
        <f>+'calculo TR prom pond'!C924</f>
        <v>35080</v>
      </c>
      <c r="F160" s="4">
        <v>90000</v>
      </c>
      <c r="G160" s="4">
        <v>35080</v>
      </c>
      <c r="H160" s="6">
        <f>+'calculo TR prom pond'!F924</f>
        <v>7.300411630558723E-3</v>
      </c>
    </row>
    <row r="161" spans="1:8">
      <c r="A161" s="2" t="s">
        <v>29</v>
      </c>
      <c r="B161" s="15">
        <v>41227</v>
      </c>
      <c r="C161" s="2" t="s">
        <v>12</v>
      </c>
      <c r="D161" s="2">
        <v>364</v>
      </c>
      <c r="E161" s="4">
        <f>+'calculo TR prom pond'!C931</f>
        <v>70500</v>
      </c>
      <c r="F161" s="4">
        <v>100000</v>
      </c>
      <c r="G161" s="4">
        <v>70500</v>
      </c>
      <c r="H161" s="6">
        <f>+'calculo TR prom pond'!F931</f>
        <v>6.8876808510638307E-3</v>
      </c>
    </row>
    <row r="162" spans="1:8">
      <c r="A162" s="2" t="s">
        <v>29</v>
      </c>
      <c r="B162" s="15">
        <v>41235</v>
      </c>
      <c r="C162" s="2" t="s">
        <v>12</v>
      </c>
      <c r="D162" s="2">
        <v>182</v>
      </c>
      <c r="E162" s="4">
        <f>+'calculo TR prom pond'!C936</f>
        <v>19261</v>
      </c>
      <c r="F162" s="4">
        <v>90000</v>
      </c>
      <c r="G162" s="4">
        <v>19621</v>
      </c>
      <c r="H162" s="6">
        <f>+'calculo TR prom pond'!F936</f>
        <v>7.3363836768599762E-3</v>
      </c>
    </row>
    <row r="163" spans="1:8">
      <c r="A163" s="83" t="s">
        <v>29</v>
      </c>
      <c r="B163" s="15">
        <v>41241</v>
      </c>
      <c r="C163" s="2" t="s">
        <v>12</v>
      </c>
      <c r="D163" s="2">
        <v>182</v>
      </c>
      <c r="E163" s="4">
        <f>+'calculo TR prom pond'!C944</f>
        <v>100000</v>
      </c>
      <c r="F163" s="4">
        <v>90000</v>
      </c>
      <c r="G163" s="4">
        <v>90001</v>
      </c>
      <c r="H163" s="6">
        <f>+'calculo TR prom pond'!F944</f>
        <v>7.3220000000000013E-3</v>
      </c>
    </row>
    <row r="164" spans="1:8">
      <c r="A164" s="2" t="s">
        <v>29</v>
      </c>
      <c r="B164" s="15">
        <v>41241</v>
      </c>
      <c r="C164" s="2" t="s">
        <v>12</v>
      </c>
      <c r="D164" s="2">
        <v>273</v>
      </c>
      <c r="E164" s="4">
        <f>+'calculo TR prom pond'!C948</f>
        <v>25000</v>
      </c>
      <c r="F164" s="4">
        <v>90000</v>
      </c>
      <c r="G164" s="4">
        <v>25000</v>
      </c>
      <c r="H164" s="6">
        <f>+'calculo TR prom pond'!F948</f>
        <v>7.306E-3</v>
      </c>
    </row>
    <row r="165" spans="1:8">
      <c r="A165" s="2" t="s">
        <v>29</v>
      </c>
      <c r="B165" s="15">
        <v>41241</v>
      </c>
      <c r="C165" s="2" t="s">
        <v>12</v>
      </c>
      <c r="D165" s="2">
        <v>364</v>
      </c>
      <c r="E165" s="4">
        <f>+'calculo TR prom pond'!C954</f>
        <v>97500</v>
      </c>
      <c r="F165" s="4">
        <v>100000</v>
      </c>
      <c r="G165" s="4">
        <v>97500</v>
      </c>
      <c r="H165" s="6">
        <f>+'calculo TR prom pond'!F954</f>
        <v>7.4220256410256411E-3</v>
      </c>
    </row>
    <row r="166" spans="1:8">
      <c r="A166" s="2" t="s">
        <v>30</v>
      </c>
      <c r="B166" s="15">
        <v>41248</v>
      </c>
      <c r="C166" s="2" t="s">
        <v>12</v>
      </c>
      <c r="D166" s="2">
        <v>182</v>
      </c>
      <c r="E166" s="4">
        <f>+'calculo TR prom pond'!C958</f>
        <v>20000</v>
      </c>
      <c r="F166" s="4">
        <v>90000</v>
      </c>
      <c r="G166" s="4">
        <v>20000</v>
      </c>
      <c r="H166" s="6">
        <f>+'calculo TR prom pond'!F958</f>
        <v>7.3460000000000001E-3</v>
      </c>
    </row>
    <row r="167" spans="1:8">
      <c r="A167" s="2" t="s">
        <v>30</v>
      </c>
      <c r="B167" s="15">
        <v>41255</v>
      </c>
      <c r="C167" s="2" t="s">
        <v>12</v>
      </c>
      <c r="D167" s="2">
        <v>182</v>
      </c>
      <c r="E167" s="4">
        <f>+'calculo TR prom pond'!C962</f>
        <v>30000</v>
      </c>
      <c r="F167" s="4">
        <v>150000</v>
      </c>
      <c r="G167" s="4">
        <v>30000</v>
      </c>
      <c r="H167" s="6">
        <f>+'calculo TR prom pond'!F962</f>
        <v>7.3460000000000001E-3</v>
      </c>
    </row>
    <row r="168" spans="1:8">
      <c r="A168" s="2" t="s">
        <v>30</v>
      </c>
      <c r="B168" s="15">
        <v>41255</v>
      </c>
      <c r="C168" s="2" t="s">
        <v>12</v>
      </c>
      <c r="D168" s="2">
        <v>273</v>
      </c>
      <c r="E168" s="4">
        <f>+'calculo TR prom pond'!C966</f>
        <v>50000</v>
      </c>
      <c r="F168" s="4">
        <v>150000</v>
      </c>
      <c r="G168" s="4">
        <v>50000</v>
      </c>
      <c r="H168" s="6">
        <f>+'calculo TR prom pond'!F966</f>
        <v>7.3460000000000001E-3</v>
      </c>
    </row>
    <row r="169" spans="1:8">
      <c r="A169" s="2" t="s">
        <v>30</v>
      </c>
      <c r="B169" s="15">
        <v>41262</v>
      </c>
      <c r="C169" s="2" t="s">
        <v>12</v>
      </c>
      <c r="D169" s="2">
        <v>182</v>
      </c>
      <c r="E169" s="4">
        <f>+'calculo TR prom pond'!C974</f>
        <v>73376</v>
      </c>
      <c r="F169" s="4">
        <v>150000</v>
      </c>
      <c r="G169" s="4">
        <v>73376</v>
      </c>
      <c r="H169" s="6">
        <f>+'calculo TR prom pond'!F974</f>
        <v>7.3626479502834716E-3</v>
      </c>
    </row>
    <row r="170" spans="1:8">
      <c r="A170" s="2" t="s">
        <v>30</v>
      </c>
      <c r="B170" s="15">
        <v>41262</v>
      </c>
      <c r="C170" s="2" t="s">
        <v>12</v>
      </c>
      <c r="D170" s="2">
        <v>273</v>
      </c>
      <c r="E170" s="4">
        <f>+'calculo TR prom pond'!C982</f>
        <v>56990</v>
      </c>
      <c r="F170" s="4">
        <v>150000</v>
      </c>
      <c r="G170" s="4">
        <v>56990</v>
      </c>
      <c r="H170" s="6">
        <f>+'calculo TR prom pond'!F982</f>
        <v>7.3721449377083699E-3</v>
      </c>
    </row>
    <row r="171" spans="1:8">
      <c r="A171" s="2" t="s">
        <v>30</v>
      </c>
      <c r="B171" s="15">
        <v>41269</v>
      </c>
      <c r="C171" s="2" t="s">
        <v>12</v>
      </c>
      <c r="D171" s="2">
        <v>91</v>
      </c>
      <c r="E171" s="4">
        <f>+'calculo TR prom pond'!C986</f>
        <v>10000</v>
      </c>
      <c r="F171" s="4">
        <v>10000</v>
      </c>
      <c r="G171" s="4">
        <v>10000</v>
      </c>
      <c r="H171" s="6">
        <f>+'calculo TR prom pond'!F986</f>
        <v>3.4840000000000001E-3</v>
      </c>
    </row>
    <row r="172" spans="1:8">
      <c r="A172" s="2" t="s">
        <v>30</v>
      </c>
      <c r="B172" s="15">
        <v>41269</v>
      </c>
      <c r="C172" s="2" t="s">
        <v>12</v>
      </c>
      <c r="D172" s="2">
        <v>182</v>
      </c>
      <c r="E172" s="4">
        <f>+'calculo TR prom pond'!C994</f>
        <v>108500</v>
      </c>
      <c r="F172" s="4">
        <v>150000</v>
      </c>
      <c r="G172" s="4">
        <v>108500</v>
      </c>
      <c r="H172" s="6">
        <f>+'calculo TR prom pond'!F994</f>
        <v>7.3718064516129032E-3</v>
      </c>
    </row>
    <row r="173" spans="1:8">
      <c r="A173" s="2" t="s">
        <v>30</v>
      </c>
      <c r="B173" s="15">
        <v>41269</v>
      </c>
      <c r="C173" s="2" t="s">
        <v>12</v>
      </c>
      <c r="D173" s="2">
        <v>273</v>
      </c>
      <c r="E173" s="4">
        <f>+'calculo TR prom pond'!C998</f>
        <v>20000</v>
      </c>
      <c r="F173" s="4">
        <v>150000</v>
      </c>
      <c r="G173" s="4">
        <v>20000</v>
      </c>
      <c r="H173" s="6">
        <f>+'calculo TR prom pond'!F998</f>
        <v>7.4000000000000003E-3</v>
      </c>
    </row>
    <row r="174" spans="1:8">
      <c r="A174" s="2" t="s">
        <v>30</v>
      </c>
      <c r="B174" s="15">
        <v>41269</v>
      </c>
      <c r="C174" s="2" t="s">
        <v>12</v>
      </c>
      <c r="D174" s="2">
        <v>364</v>
      </c>
      <c r="E174" s="4">
        <f>+'calculo TR prom pond'!C1002</f>
        <v>10000</v>
      </c>
      <c r="F174" s="4">
        <v>40000</v>
      </c>
      <c r="G174" s="4">
        <v>10000</v>
      </c>
      <c r="H174" s="6">
        <f>+'calculo TR prom pond'!F1002</f>
        <v>7.5040000000000003E-3</v>
      </c>
    </row>
    <row r="175" spans="1:8">
      <c r="B175" s="15"/>
      <c r="C175" s="2"/>
      <c r="D175" s="2"/>
      <c r="E175" s="4"/>
      <c r="F175" s="4"/>
      <c r="G175" s="4"/>
      <c r="H175" s="6"/>
    </row>
    <row r="176" spans="1:8">
      <c r="B176" s="15"/>
      <c r="C176" s="2"/>
      <c r="D176" s="2"/>
      <c r="E176" s="4"/>
      <c r="F176" s="4"/>
      <c r="G176" s="4"/>
      <c r="H176" s="6"/>
    </row>
    <row r="177" spans="2:8">
      <c r="B177" s="15"/>
      <c r="C177" s="2"/>
      <c r="D177" s="2"/>
      <c r="E177" s="4"/>
      <c r="F177" s="4"/>
      <c r="G177" s="4"/>
      <c r="H177" s="6"/>
    </row>
    <row r="178" spans="2:8">
      <c r="B178" s="15"/>
      <c r="C178" s="2"/>
      <c r="D178" s="2"/>
      <c r="E178" s="4"/>
      <c r="F178" s="4"/>
      <c r="G178" s="4"/>
      <c r="H178" s="6"/>
    </row>
    <row r="179" spans="2:8">
      <c r="B179" s="15"/>
      <c r="C179" s="2"/>
      <c r="D179" s="2"/>
      <c r="E179" s="4"/>
      <c r="F179" s="4"/>
      <c r="G179" s="4"/>
      <c r="H179" s="6"/>
    </row>
    <row r="180" spans="2:8">
      <c r="B180" s="15"/>
      <c r="C180" s="2"/>
      <c r="D180" s="2"/>
      <c r="E180" s="4"/>
      <c r="F180" s="4"/>
      <c r="G180" s="4"/>
      <c r="H180" s="6"/>
    </row>
    <row r="181" spans="2:8">
      <c r="B181" s="15"/>
      <c r="C181" s="2"/>
      <c r="D181" s="2"/>
      <c r="E181" s="4"/>
      <c r="F181" s="4"/>
      <c r="G181" s="4"/>
      <c r="H181" s="6"/>
    </row>
    <row r="182" spans="2:8">
      <c r="B182" s="15"/>
      <c r="C182" s="2"/>
      <c r="D182" s="2"/>
      <c r="E182" s="4"/>
      <c r="F182" s="4"/>
      <c r="G182" s="4"/>
      <c r="H182" s="6"/>
    </row>
    <row r="183" spans="2:8">
      <c r="B183" s="15"/>
      <c r="C183" s="2"/>
      <c r="D183" s="2"/>
      <c r="E183" s="4"/>
      <c r="F183" s="4"/>
      <c r="G183" s="4"/>
      <c r="H183" s="6"/>
    </row>
    <row r="184" spans="2:8">
      <c r="B184" s="15"/>
      <c r="C184" s="2"/>
      <c r="D184" s="2"/>
      <c r="E184" s="4"/>
      <c r="F184" s="4"/>
      <c r="G184" s="4"/>
      <c r="H184" s="6"/>
    </row>
    <row r="185" spans="2:8">
      <c r="B185" s="15"/>
      <c r="C185" s="2"/>
      <c r="D185" s="2"/>
      <c r="E185" s="4"/>
      <c r="F185" s="4"/>
      <c r="G185" s="4"/>
      <c r="H185" s="6"/>
    </row>
    <row r="186" spans="2:8">
      <c r="B186" s="15"/>
      <c r="C186" s="2"/>
      <c r="D186" s="2"/>
      <c r="E186" s="4"/>
      <c r="F186" s="4"/>
      <c r="G186" s="4"/>
      <c r="H186" s="6"/>
    </row>
    <row r="187" spans="2:8">
      <c r="B187" s="15"/>
      <c r="C187" s="2"/>
      <c r="D187" s="2"/>
      <c r="E187" s="4"/>
      <c r="F187" s="4"/>
      <c r="G187" s="4"/>
      <c r="H187" s="6"/>
    </row>
    <row r="188" spans="2:8">
      <c r="B188" s="15"/>
      <c r="C188" s="2"/>
      <c r="D188" s="2"/>
      <c r="E188" s="4"/>
      <c r="F188" s="4"/>
      <c r="G188" s="4"/>
      <c r="H188" s="6"/>
    </row>
    <row r="189" spans="2:8">
      <c r="B189" s="15"/>
      <c r="C189" s="2"/>
      <c r="D189" s="2"/>
      <c r="E189" s="4"/>
      <c r="F189" s="4"/>
      <c r="G189" s="4"/>
      <c r="H189" s="6"/>
    </row>
    <row r="190" spans="2:8">
      <c r="B190" s="15"/>
      <c r="C190" s="2"/>
      <c r="D190" s="2"/>
      <c r="E190" s="4"/>
      <c r="F190" s="4"/>
      <c r="G190" s="4"/>
      <c r="H190" s="6"/>
    </row>
    <row r="191" spans="2:8">
      <c r="B191" s="15"/>
      <c r="C191" s="2"/>
      <c r="D191" s="2"/>
      <c r="E191" s="4"/>
      <c r="F191" s="4"/>
      <c r="G191" s="4"/>
      <c r="H191" s="6"/>
    </row>
    <row r="192" spans="2:8">
      <c r="B192" s="15"/>
      <c r="C192" s="2"/>
      <c r="D192" s="2"/>
      <c r="E192" s="4"/>
      <c r="F192" s="4"/>
      <c r="G192" s="4"/>
      <c r="H192" s="6"/>
    </row>
    <row r="193" spans="2:8">
      <c r="B193" s="15"/>
      <c r="C193" s="2"/>
      <c r="D193" s="2"/>
      <c r="E193" s="4"/>
      <c r="F193" s="4"/>
      <c r="G193" s="4"/>
      <c r="H193" s="6"/>
    </row>
    <row r="194" spans="2:8">
      <c r="B194" s="15"/>
      <c r="C194" s="2"/>
      <c r="D194" s="2"/>
      <c r="E194" s="4"/>
      <c r="F194" s="4"/>
      <c r="G194" s="4"/>
      <c r="H194" s="6"/>
    </row>
    <row r="195" spans="2:8">
      <c r="B195" s="15"/>
      <c r="C195" s="2"/>
      <c r="D195" s="2"/>
      <c r="E195" s="4"/>
      <c r="F195" s="4"/>
      <c r="G195" s="4"/>
      <c r="H195" s="6"/>
    </row>
    <row r="196" spans="2:8">
      <c r="B196" s="15"/>
      <c r="C196" s="2"/>
      <c r="D196" s="2"/>
      <c r="E196" s="4"/>
      <c r="F196" s="4"/>
      <c r="G196" s="4"/>
      <c r="H196" s="6"/>
    </row>
    <row r="197" spans="2:8">
      <c r="B197" s="15"/>
      <c r="C197" s="2"/>
      <c r="D197" s="2"/>
      <c r="E197" s="4"/>
      <c r="F197" s="4"/>
      <c r="G197" s="4"/>
      <c r="H197" s="6"/>
    </row>
    <row r="198" spans="2:8">
      <c r="B198" s="15"/>
      <c r="C198" s="2"/>
      <c r="D198" s="2"/>
      <c r="E198" s="4"/>
      <c r="F198" s="4"/>
      <c r="G198" s="4"/>
      <c r="H198" s="6"/>
    </row>
    <row r="199" spans="2:8">
      <c r="B199" s="15"/>
      <c r="C199" s="2"/>
      <c r="D199" s="2"/>
      <c r="E199" s="4"/>
      <c r="F199" s="4"/>
      <c r="G199" s="4"/>
      <c r="H199" s="6"/>
    </row>
    <row r="200" spans="2:8">
      <c r="B200" s="15"/>
      <c r="C200" s="2"/>
      <c r="D200" s="2"/>
      <c r="E200" s="4"/>
      <c r="F200" s="4"/>
      <c r="G200" s="4"/>
      <c r="H200" s="6"/>
    </row>
    <row r="201" spans="2:8">
      <c r="B201" s="15"/>
      <c r="C201" s="2"/>
      <c r="D201" s="2"/>
      <c r="E201" s="4"/>
      <c r="F201" s="4"/>
      <c r="G201" s="4"/>
      <c r="H201" s="6"/>
    </row>
    <row r="202" spans="2:8">
      <c r="B202" s="15"/>
      <c r="C202" s="2"/>
      <c r="D202" s="2"/>
      <c r="E202" s="4"/>
      <c r="F202" s="4"/>
      <c r="G202" s="4"/>
      <c r="H202" s="6"/>
    </row>
    <row r="203" spans="2:8">
      <c r="B203" s="15"/>
      <c r="C203" s="2"/>
      <c r="D203" s="2"/>
      <c r="E203" s="4"/>
      <c r="F203" s="4"/>
      <c r="G203" s="4"/>
      <c r="H203" s="6"/>
    </row>
    <row r="204" spans="2:8">
      <c r="B204" s="15"/>
      <c r="C204" s="2"/>
      <c r="D204" s="2"/>
      <c r="E204" s="4"/>
      <c r="F204" s="4"/>
      <c r="G204" s="4"/>
      <c r="H204" s="6"/>
    </row>
    <row r="205" spans="2:8">
      <c r="B205" s="15"/>
      <c r="C205" s="2"/>
      <c r="D205" s="2"/>
      <c r="E205" s="4"/>
      <c r="F205" s="4"/>
      <c r="G205" s="4"/>
      <c r="H205" s="6"/>
    </row>
    <row r="206" spans="2:8">
      <c r="B206" s="15"/>
      <c r="C206" s="2"/>
      <c r="D206" s="2"/>
      <c r="E206" s="4"/>
      <c r="F206" s="4"/>
      <c r="G206" s="4"/>
      <c r="H206" s="6"/>
    </row>
    <row r="207" spans="2:8">
      <c r="B207" s="15"/>
      <c r="C207" s="2"/>
      <c r="D207" s="2"/>
      <c r="E207" s="4"/>
      <c r="F207" s="4"/>
      <c r="G207" s="4"/>
      <c r="H207" s="6"/>
    </row>
    <row r="208" spans="2:8">
      <c r="B208" s="15"/>
      <c r="C208" s="2"/>
      <c r="D208" s="2"/>
      <c r="E208" s="4"/>
      <c r="F208" s="4"/>
      <c r="G208" s="4"/>
      <c r="H208" s="6"/>
    </row>
    <row r="209" spans="2:8">
      <c r="B209" s="15"/>
      <c r="C209" s="2"/>
      <c r="D209" s="2"/>
      <c r="E209" s="4"/>
      <c r="F209" s="4"/>
      <c r="G209" s="4"/>
      <c r="H209" s="6"/>
    </row>
    <row r="210" spans="2:8">
      <c r="B210" s="15"/>
      <c r="C210" s="2"/>
      <c r="D210" s="2"/>
      <c r="E210" s="4"/>
      <c r="F210" s="4"/>
      <c r="G210" s="4"/>
      <c r="H210" s="6"/>
    </row>
    <row r="211" spans="2:8">
      <c r="B211" s="15"/>
      <c r="C211" s="2"/>
      <c r="D211" s="2"/>
      <c r="E211" s="4"/>
      <c r="F211" s="4"/>
      <c r="G211" s="4"/>
      <c r="H211" s="6"/>
    </row>
    <row r="212" spans="2:8">
      <c r="B212" s="15"/>
      <c r="C212" s="2"/>
      <c r="D212" s="2"/>
      <c r="E212" s="4"/>
      <c r="F212" s="4"/>
      <c r="G212" s="4"/>
      <c r="H212" s="6"/>
    </row>
    <row r="213" spans="2:8">
      <c r="B213" s="15"/>
      <c r="C213" s="2"/>
      <c r="D213" s="2"/>
      <c r="E213" s="4"/>
      <c r="F213" s="4"/>
      <c r="G213" s="4"/>
      <c r="H213" s="6"/>
    </row>
    <row r="214" spans="2:8">
      <c r="B214" s="15"/>
      <c r="C214" s="2"/>
      <c r="D214" s="2"/>
      <c r="E214" s="4"/>
      <c r="F214" s="4"/>
      <c r="G214" s="4"/>
      <c r="H214" s="6"/>
    </row>
    <row r="215" spans="2:8">
      <c r="B215" s="15"/>
      <c r="C215" s="2"/>
      <c r="D215" s="2"/>
      <c r="E215" s="4"/>
      <c r="F215" s="4"/>
      <c r="G215" s="4"/>
      <c r="H215" s="6"/>
    </row>
    <row r="216" spans="2:8">
      <c r="B216" s="15"/>
      <c r="C216" s="2"/>
      <c r="D216" s="2"/>
      <c r="E216" s="4"/>
      <c r="F216" s="4"/>
      <c r="G216" s="4"/>
      <c r="H216" s="6"/>
    </row>
    <row r="217" spans="2:8">
      <c r="B217" s="15"/>
      <c r="C217" s="2"/>
      <c r="D217" s="2"/>
      <c r="E217" s="4"/>
      <c r="F217" s="4"/>
      <c r="G217" s="4"/>
      <c r="H217" s="6"/>
    </row>
    <row r="218" spans="2:8">
      <c r="B218" s="15"/>
      <c r="C218" s="2"/>
      <c r="D218" s="2"/>
      <c r="E218" s="4"/>
      <c r="F218" s="4"/>
      <c r="G218" s="4"/>
      <c r="H218" s="6"/>
    </row>
    <row r="219" spans="2:8">
      <c r="B219" s="15"/>
      <c r="C219" s="2"/>
      <c r="D219" s="2"/>
      <c r="E219" s="4"/>
      <c r="F219" s="4"/>
      <c r="G219" s="4"/>
      <c r="H219" s="6"/>
    </row>
    <row r="220" spans="2:8">
      <c r="B220" s="15"/>
      <c r="C220" s="2"/>
      <c r="D220" s="2"/>
      <c r="E220" s="4"/>
      <c r="F220" s="4"/>
      <c r="G220" s="4"/>
      <c r="H220" s="6"/>
    </row>
    <row r="221" spans="2:8">
      <c r="B221" s="15"/>
      <c r="C221" s="2"/>
      <c r="D221" s="2"/>
      <c r="E221" s="4"/>
      <c r="F221" s="4"/>
      <c r="G221" s="4"/>
      <c r="H221" s="6"/>
    </row>
    <row r="222" spans="2:8">
      <c r="B222" s="15"/>
      <c r="C222" s="2"/>
      <c r="D222" s="2"/>
      <c r="E222" s="4"/>
      <c r="F222" s="4"/>
      <c r="G222" s="4"/>
      <c r="H222" s="6"/>
    </row>
    <row r="223" spans="2:8">
      <c r="B223" s="15"/>
      <c r="C223" s="2"/>
      <c r="D223" s="2"/>
      <c r="E223" s="4"/>
      <c r="F223" s="4"/>
      <c r="G223" s="4"/>
      <c r="H223" s="6"/>
    </row>
    <row r="224" spans="2:8">
      <c r="B224" s="15"/>
      <c r="C224" s="2"/>
      <c r="D224" s="2"/>
      <c r="E224" s="4"/>
      <c r="F224" s="4"/>
      <c r="G224" s="4"/>
      <c r="H224" s="6"/>
    </row>
    <row r="225" spans="2:8">
      <c r="B225" s="15"/>
      <c r="C225" s="2"/>
      <c r="D225" s="2"/>
      <c r="E225" s="4"/>
      <c r="F225" s="4"/>
      <c r="G225" s="4"/>
      <c r="H225" s="6"/>
    </row>
    <row r="226" spans="2:8">
      <c r="B226" s="15"/>
      <c r="C226" s="2"/>
      <c r="D226" s="2"/>
      <c r="E226" s="4"/>
      <c r="F226" s="4"/>
      <c r="G226" s="4"/>
      <c r="H226" s="6"/>
    </row>
    <row r="227" spans="2:8">
      <c r="B227" s="15"/>
      <c r="C227" s="2"/>
      <c r="D227" s="2"/>
      <c r="E227" s="4"/>
      <c r="F227" s="4"/>
      <c r="G227" s="4"/>
      <c r="H227" s="6"/>
    </row>
    <row r="228" spans="2:8">
      <c r="B228" s="15"/>
      <c r="C228" s="2"/>
      <c r="D228" s="2"/>
      <c r="E228" s="4"/>
      <c r="F228" s="4"/>
      <c r="G228" s="4"/>
      <c r="H228" s="6"/>
    </row>
    <row r="229" spans="2:8">
      <c r="B229" s="15"/>
      <c r="C229" s="2"/>
      <c r="D229" s="2"/>
      <c r="E229" s="4"/>
      <c r="F229" s="4"/>
      <c r="G229" s="4"/>
      <c r="H229" s="6"/>
    </row>
    <row r="230" spans="2:8">
      <c r="B230" s="15"/>
      <c r="C230" s="2"/>
      <c r="D230" s="2"/>
      <c r="E230" s="4"/>
      <c r="F230" s="4"/>
      <c r="G230" s="4"/>
      <c r="H230" s="6"/>
    </row>
    <row r="231" spans="2:8">
      <c r="B231" s="15"/>
      <c r="C231" s="2"/>
      <c r="D231" s="2"/>
      <c r="E231" s="4"/>
      <c r="F231" s="4"/>
      <c r="G231" s="4"/>
      <c r="H231" s="6"/>
    </row>
    <row r="232" spans="2:8">
      <c r="B232" s="15"/>
      <c r="C232" s="2"/>
      <c r="D232" s="2"/>
      <c r="E232" s="4"/>
      <c r="F232" s="4"/>
      <c r="G232" s="4"/>
      <c r="H232" s="6"/>
    </row>
    <row r="233" spans="2:8">
      <c r="B233" s="15"/>
      <c r="C233" s="2"/>
      <c r="D233" s="2"/>
      <c r="E233" s="4"/>
      <c r="F233" s="4"/>
      <c r="G233" s="4"/>
      <c r="H233" s="6"/>
    </row>
    <row r="234" spans="2:8">
      <c r="B234" s="15"/>
      <c r="C234" s="2"/>
      <c r="D234" s="2"/>
      <c r="E234" s="4"/>
      <c r="F234" s="4"/>
      <c r="G234" s="4"/>
      <c r="H234" s="6"/>
    </row>
    <row r="235" spans="2:8">
      <c r="B235" s="15"/>
      <c r="C235" s="2"/>
      <c r="D235" s="2"/>
      <c r="E235" s="4"/>
      <c r="F235" s="4"/>
      <c r="G235" s="4"/>
      <c r="H235" s="6"/>
    </row>
    <row r="236" spans="2:8">
      <c r="B236" s="15"/>
      <c r="C236" s="2"/>
      <c r="D236" s="2"/>
      <c r="E236" s="4"/>
      <c r="F236" s="4"/>
      <c r="G236" s="4"/>
      <c r="H236" s="6"/>
    </row>
    <row r="237" spans="2:8">
      <c r="B237" s="15"/>
      <c r="C237" s="2"/>
      <c r="D237" s="2"/>
      <c r="E237" s="4"/>
      <c r="F237" s="4"/>
      <c r="G237" s="4"/>
      <c r="H237" s="6"/>
    </row>
    <row r="238" spans="2:8">
      <c r="B238" s="15"/>
      <c r="C238" s="2"/>
      <c r="D238" s="2"/>
      <c r="E238" s="4"/>
      <c r="F238" s="4"/>
      <c r="G238" s="4"/>
      <c r="H238" s="6"/>
    </row>
    <row r="239" spans="2:8">
      <c r="B239" s="15"/>
      <c r="C239" s="2"/>
      <c r="D239" s="2"/>
      <c r="E239" s="4"/>
      <c r="F239" s="4"/>
      <c r="G239" s="4"/>
      <c r="H239" s="6"/>
    </row>
    <row r="240" spans="2:8">
      <c r="B240" s="15"/>
      <c r="C240" s="2"/>
      <c r="D240" s="2"/>
      <c r="E240" s="4"/>
      <c r="F240" s="4"/>
      <c r="G240" s="4"/>
      <c r="H240" s="6"/>
    </row>
    <row r="241" spans="2:8">
      <c r="B241" s="15"/>
      <c r="C241" s="2"/>
      <c r="D241" s="2"/>
      <c r="E241" s="4"/>
      <c r="F241" s="4"/>
      <c r="G241" s="4"/>
      <c r="H241" s="6"/>
    </row>
    <row r="242" spans="2:8">
      <c r="B242" s="15"/>
      <c r="C242" s="2"/>
      <c r="D242" s="2"/>
      <c r="E242" s="4"/>
      <c r="F242" s="4"/>
      <c r="G242" s="4"/>
      <c r="H242" s="6"/>
    </row>
    <row r="243" spans="2:8">
      <c r="B243" s="15"/>
      <c r="C243" s="2"/>
      <c r="D243" s="2"/>
      <c r="E243" s="4"/>
      <c r="F243" s="4"/>
      <c r="G243" s="4"/>
      <c r="H243" s="6"/>
    </row>
    <row r="244" spans="2:8">
      <c r="B244" s="15"/>
      <c r="C244" s="2"/>
      <c r="D244" s="2"/>
      <c r="E244" s="4"/>
      <c r="F244" s="4"/>
      <c r="G244" s="4"/>
      <c r="H244" s="6"/>
    </row>
    <row r="245" spans="2:8">
      <c r="B245" s="15"/>
      <c r="C245" s="2"/>
      <c r="D245" s="2"/>
      <c r="E245" s="4"/>
      <c r="F245" s="4"/>
      <c r="G245" s="4"/>
      <c r="H245" s="6"/>
    </row>
    <row r="246" spans="2:8">
      <c r="B246" s="15"/>
      <c r="C246" s="2"/>
      <c r="D246" s="2"/>
      <c r="E246" s="4"/>
      <c r="F246" s="4"/>
      <c r="G246" s="4"/>
      <c r="H246" s="6"/>
    </row>
    <row r="247" spans="2:8">
      <c r="B247" s="15"/>
      <c r="C247" s="2"/>
      <c r="D247" s="2"/>
      <c r="E247" s="4"/>
      <c r="F247" s="4"/>
      <c r="G247" s="4"/>
      <c r="H247" s="6"/>
    </row>
    <row r="248" spans="2:8">
      <c r="B248" s="15"/>
      <c r="C248" s="2"/>
      <c r="D248" s="2"/>
      <c r="E248" s="4"/>
      <c r="F248" s="4"/>
      <c r="G248" s="4"/>
      <c r="H248" s="6"/>
    </row>
    <row r="249" spans="2:8">
      <c r="B249" s="15"/>
      <c r="C249" s="2"/>
      <c r="D249" s="2"/>
      <c r="E249" s="4"/>
      <c r="F249" s="4"/>
      <c r="G249" s="4"/>
      <c r="H249" s="6"/>
    </row>
    <row r="250" spans="2:8">
      <c r="B250" s="15"/>
      <c r="C250" s="2"/>
      <c r="D250" s="2"/>
      <c r="E250" s="4"/>
      <c r="F250" s="4"/>
      <c r="G250" s="4"/>
      <c r="H250" s="6"/>
    </row>
    <row r="251" spans="2:8">
      <c r="B251" s="15"/>
      <c r="C251" s="2"/>
      <c r="D251" s="2"/>
      <c r="E251" s="4"/>
      <c r="F251" s="4"/>
      <c r="G251" s="4"/>
      <c r="H251" s="6"/>
    </row>
    <row r="252" spans="2:8">
      <c r="B252" s="15"/>
      <c r="C252" s="2"/>
      <c r="D252" s="2"/>
      <c r="E252" s="4"/>
      <c r="F252" s="4"/>
      <c r="G252" s="4"/>
      <c r="H252" s="6"/>
    </row>
    <row r="253" spans="2:8">
      <c r="B253" s="15"/>
      <c r="C253" s="2"/>
      <c r="D253" s="2"/>
      <c r="E253" s="4"/>
      <c r="F253" s="4"/>
      <c r="G253" s="4"/>
      <c r="H253" s="6"/>
    </row>
    <row r="254" spans="2:8">
      <c r="B254" s="15"/>
      <c r="C254" s="2"/>
      <c r="D254" s="2"/>
      <c r="E254" s="4"/>
      <c r="F254" s="4"/>
      <c r="G254" s="4"/>
      <c r="H254" s="6"/>
    </row>
    <row r="255" spans="2:8">
      <c r="B255" s="15"/>
      <c r="C255" s="2"/>
      <c r="D255" s="2"/>
      <c r="E255" s="4"/>
      <c r="F255" s="4"/>
      <c r="G255" s="4"/>
      <c r="H255" s="6"/>
    </row>
    <row r="256" spans="2:8">
      <c r="B256" s="15"/>
      <c r="C256" s="2"/>
      <c r="D256" s="2"/>
      <c r="E256" s="4"/>
      <c r="F256" s="4"/>
      <c r="G256" s="4"/>
      <c r="H256" s="6"/>
    </row>
    <row r="257" spans="2:8">
      <c r="B257" s="15"/>
      <c r="C257" s="2"/>
      <c r="D257" s="2"/>
      <c r="E257" s="4"/>
      <c r="F257" s="4"/>
      <c r="G257" s="4"/>
      <c r="H257" s="6"/>
    </row>
    <row r="258" spans="2:8">
      <c r="B258" s="15"/>
      <c r="C258" s="2"/>
      <c r="D258" s="2"/>
      <c r="E258" s="4"/>
      <c r="F258" s="4"/>
      <c r="G258" s="4"/>
      <c r="H258" s="6"/>
    </row>
    <row r="259" spans="2:8">
      <c r="B259" s="15"/>
      <c r="C259" s="2"/>
      <c r="D259" s="2"/>
      <c r="E259" s="4"/>
      <c r="F259" s="4"/>
      <c r="G259" s="4"/>
      <c r="H259" s="6"/>
    </row>
    <row r="260" spans="2:8">
      <c r="B260" s="15"/>
      <c r="C260" s="2"/>
      <c r="D260" s="2"/>
      <c r="E260" s="4"/>
      <c r="F260" s="4"/>
      <c r="G260" s="4"/>
      <c r="H260" s="6"/>
    </row>
    <row r="261" spans="2:8">
      <c r="B261" s="18"/>
      <c r="C261" s="2"/>
      <c r="D261" s="2"/>
      <c r="E261" s="4"/>
      <c r="F261" s="4"/>
      <c r="G261" s="4"/>
      <c r="H261" s="6"/>
    </row>
    <row r="262" spans="2:8">
      <c r="B262" s="18"/>
      <c r="C262" s="2"/>
      <c r="D262" s="2"/>
      <c r="E262" s="4"/>
      <c r="F262" s="4"/>
      <c r="G262" s="4"/>
      <c r="H262" s="6"/>
    </row>
    <row r="263" spans="2:8">
      <c r="B263" s="18"/>
      <c r="C263" s="2"/>
      <c r="D263" s="2"/>
      <c r="E263" s="4"/>
      <c r="F263" s="4"/>
      <c r="G263" s="4"/>
      <c r="H263" s="6"/>
    </row>
    <row r="264" spans="2:8">
      <c r="B264" s="18"/>
      <c r="C264" s="2"/>
      <c r="D264" s="2"/>
      <c r="E264" s="4"/>
      <c r="F264" s="4"/>
      <c r="G264" s="4"/>
      <c r="H264" s="6"/>
    </row>
    <row r="265" spans="2:8">
      <c r="B265" s="18"/>
      <c r="C265" s="2"/>
      <c r="D265" s="2"/>
      <c r="E265" s="4"/>
      <c r="F265" s="4"/>
      <c r="G265" s="4"/>
      <c r="H265" s="6"/>
    </row>
    <row r="266" spans="2:8">
      <c r="B266" s="18"/>
      <c r="C266" s="2"/>
      <c r="D266" s="2"/>
      <c r="E266" s="4"/>
      <c r="F266" s="4"/>
      <c r="G266" s="4"/>
      <c r="H266" s="6"/>
    </row>
    <row r="267" spans="2:8">
      <c r="B267" s="15"/>
      <c r="C267" s="2"/>
      <c r="D267" s="5"/>
      <c r="E267" s="4"/>
      <c r="F267" s="4"/>
      <c r="G267" s="4"/>
      <c r="H267" s="6"/>
    </row>
    <row r="268" spans="2:8">
      <c r="B268" s="15"/>
      <c r="C268" s="12"/>
      <c r="D268" s="2"/>
      <c r="E268" s="4"/>
      <c r="F268" s="4"/>
      <c r="G268" s="4"/>
      <c r="H268" s="7"/>
    </row>
    <row r="269" spans="2:8">
      <c r="B269" s="15"/>
      <c r="C269" s="12"/>
      <c r="D269" s="2"/>
      <c r="E269" s="4"/>
      <c r="F269" s="4"/>
      <c r="G269" s="4"/>
      <c r="H269" s="6"/>
    </row>
    <row r="270" spans="2:8">
      <c r="B270" s="15"/>
      <c r="C270" s="12"/>
      <c r="D270" s="2"/>
      <c r="E270" s="4"/>
      <c r="F270" s="4"/>
      <c r="G270" s="4"/>
      <c r="H270" s="6"/>
    </row>
    <row r="271" spans="2:8">
      <c r="B271" s="15"/>
      <c r="C271" s="2"/>
      <c r="D271" s="5"/>
      <c r="E271" s="4"/>
      <c r="F271" s="4"/>
      <c r="G271" s="4"/>
      <c r="H271" s="6"/>
    </row>
    <row r="272" spans="2:8">
      <c r="B272" s="15"/>
      <c r="C272" s="2"/>
      <c r="D272" s="2"/>
      <c r="E272" s="4"/>
      <c r="F272" s="4"/>
      <c r="G272" s="4"/>
      <c r="H272" s="7"/>
    </row>
    <row r="273" spans="1:8">
      <c r="B273" s="15"/>
      <c r="C273" s="2"/>
      <c r="D273" s="2"/>
      <c r="E273" s="4"/>
      <c r="F273" s="4"/>
      <c r="G273" s="4"/>
      <c r="H273" s="6"/>
    </row>
    <row r="274" spans="1:8">
      <c r="B274" s="15"/>
      <c r="C274" s="2"/>
      <c r="D274" s="2"/>
      <c r="E274" s="4"/>
      <c r="F274" s="4"/>
      <c r="G274" s="4"/>
      <c r="H274" s="6"/>
    </row>
    <row r="275" spans="1:8">
      <c r="B275" s="15"/>
      <c r="C275" s="2"/>
      <c r="D275" s="2"/>
      <c r="E275" s="4"/>
      <c r="F275" s="4"/>
      <c r="G275" s="4"/>
      <c r="H275" s="6"/>
    </row>
    <row r="276" spans="1:8">
      <c r="B276" s="15"/>
      <c r="C276" s="2"/>
      <c r="D276" s="2"/>
      <c r="E276" s="4"/>
      <c r="F276" s="4"/>
      <c r="G276" s="4"/>
      <c r="H276" s="6"/>
    </row>
    <row r="277" spans="1:8">
      <c r="B277" s="15"/>
      <c r="C277" s="2"/>
      <c r="D277" s="2"/>
      <c r="E277" s="4"/>
      <c r="F277" s="4"/>
      <c r="G277" s="4"/>
      <c r="H277" s="6"/>
    </row>
    <row r="278" spans="1:8">
      <c r="B278" s="15"/>
      <c r="C278" s="2"/>
      <c r="D278" s="2"/>
      <c r="E278" s="4"/>
      <c r="F278" s="4"/>
      <c r="G278" s="4"/>
      <c r="H278" s="6"/>
    </row>
    <row r="279" spans="1:8">
      <c r="B279" s="15"/>
      <c r="C279" s="2"/>
      <c r="D279" s="2"/>
      <c r="E279" s="4"/>
      <c r="F279" s="4"/>
      <c r="G279" s="4"/>
      <c r="H279" s="6"/>
    </row>
    <row r="280" spans="1:8">
      <c r="B280" s="15"/>
      <c r="C280" s="2"/>
      <c r="D280" s="2"/>
      <c r="E280" s="4"/>
      <c r="F280" s="4"/>
      <c r="G280" s="4"/>
      <c r="H280" s="6"/>
    </row>
    <row r="281" spans="1:8">
      <c r="B281" s="15"/>
      <c r="C281" s="2"/>
      <c r="D281" s="2"/>
      <c r="E281" s="4"/>
      <c r="F281" s="4"/>
      <c r="G281" s="4"/>
      <c r="H281" s="6"/>
    </row>
    <row r="282" spans="1:8" s="13" customFormat="1">
      <c r="A282" s="32"/>
      <c r="B282" s="31"/>
      <c r="C282" s="32"/>
      <c r="D282" s="32"/>
      <c r="E282" s="11"/>
      <c r="F282" s="11"/>
      <c r="G282" s="11"/>
      <c r="H282" s="33"/>
    </row>
    <row r="283" spans="1:8">
      <c r="B283" s="15"/>
      <c r="C283" s="2"/>
      <c r="D283" s="2"/>
      <c r="E283" s="11"/>
      <c r="F283" s="11"/>
      <c r="G283" s="11"/>
      <c r="H283" s="6"/>
    </row>
    <row r="284" spans="1:8">
      <c r="B284" s="15"/>
      <c r="C284" s="2"/>
      <c r="D284" s="2"/>
      <c r="E284" s="4"/>
      <c r="F284" s="4"/>
      <c r="G284" s="4"/>
      <c r="H284" s="6"/>
    </row>
    <row r="285" spans="1:8">
      <c r="B285" s="15"/>
      <c r="C285" s="2"/>
      <c r="D285" s="2"/>
      <c r="E285" s="4"/>
      <c r="F285" s="4"/>
      <c r="G285" s="4"/>
      <c r="H285" s="6"/>
    </row>
    <row r="286" spans="1:8">
      <c r="B286" s="15"/>
      <c r="C286" s="12"/>
      <c r="D286" s="5"/>
      <c r="E286" s="4"/>
      <c r="F286" s="4"/>
      <c r="G286" s="4"/>
      <c r="H286" s="6"/>
    </row>
    <row r="287" spans="1:8">
      <c r="B287" s="15"/>
      <c r="C287" s="12"/>
      <c r="D287" s="2"/>
      <c r="E287" s="4"/>
      <c r="F287" s="4"/>
      <c r="G287" s="4"/>
      <c r="H287" s="7"/>
    </row>
    <row r="288" spans="1:8">
      <c r="B288" s="15"/>
      <c r="C288" s="12"/>
      <c r="D288" s="2"/>
      <c r="E288" s="4"/>
      <c r="F288" s="4"/>
      <c r="G288" s="4"/>
      <c r="H288" s="6"/>
    </row>
    <row r="289" spans="1:8">
      <c r="B289" s="15"/>
      <c r="C289" s="2"/>
      <c r="D289" s="2"/>
      <c r="E289" s="4"/>
      <c r="F289" s="4"/>
      <c r="G289" s="4"/>
      <c r="H289" s="6"/>
    </row>
    <row r="290" spans="1:8">
      <c r="B290" s="15"/>
      <c r="C290" s="12"/>
      <c r="D290" s="2"/>
      <c r="E290" s="4"/>
      <c r="F290" s="4"/>
      <c r="G290" s="4"/>
      <c r="H290" s="6"/>
    </row>
    <row r="291" spans="1:8">
      <c r="B291" s="15"/>
      <c r="C291" s="12"/>
      <c r="D291" s="2"/>
      <c r="E291" s="4"/>
      <c r="F291" s="4"/>
      <c r="G291" s="4"/>
      <c r="H291" s="6"/>
    </row>
    <row r="292" spans="1:8">
      <c r="B292" s="15"/>
      <c r="C292" s="12"/>
      <c r="D292" s="2"/>
      <c r="E292" s="4"/>
      <c r="F292" s="4"/>
      <c r="G292" s="4"/>
      <c r="H292" s="6"/>
    </row>
    <row r="293" spans="1:8">
      <c r="B293" s="15"/>
      <c r="C293" s="12"/>
      <c r="D293" s="2"/>
      <c r="E293" s="4"/>
      <c r="F293" s="4"/>
      <c r="G293" s="4"/>
      <c r="H293" s="6"/>
    </row>
    <row r="294" spans="1:8">
      <c r="B294" s="15"/>
      <c r="C294" s="2"/>
      <c r="D294" s="2"/>
      <c r="E294" s="4"/>
      <c r="F294" s="4"/>
      <c r="G294" s="4"/>
      <c r="H294" s="6"/>
    </row>
    <row r="295" spans="1:8">
      <c r="B295" s="15"/>
      <c r="C295" s="12"/>
      <c r="D295" s="2"/>
      <c r="E295" s="4"/>
      <c r="F295" s="4"/>
      <c r="G295" s="4"/>
      <c r="H295" s="6"/>
    </row>
    <row r="296" spans="1:8">
      <c r="B296" s="15"/>
      <c r="C296" s="12"/>
      <c r="D296" s="2"/>
      <c r="E296" s="4"/>
      <c r="F296" s="4"/>
      <c r="G296" s="4"/>
      <c r="H296" s="6"/>
    </row>
    <row r="297" spans="1:8">
      <c r="B297" s="3"/>
      <c r="C297" s="12"/>
      <c r="D297" s="2"/>
      <c r="E297" s="4"/>
      <c r="F297" s="4"/>
      <c r="G297" s="4"/>
      <c r="H297" s="6"/>
    </row>
    <row r="298" spans="1:8">
      <c r="B298" s="3"/>
      <c r="C298" s="12"/>
      <c r="D298" s="2"/>
      <c r="E298" s="4"/>
      <c r="F298" s="4"/>
      <c r="G298" s="4"/>
      <c r="H298" s="6"/>
    </row>
    <row r="299" spans="1:8">
      <c r="B299" s="3"/>
      <c r="C299" s="12"/>
      <c r="D299" s="2"/>
      <c r="E299" s="4"/>
      <c r="F299" s="4"/>
      <c r="G299" s="4"/>
      <c r="H299" s="6"/>
    </row>
    <row r="300" spans="1:8">
      <c r="B300" s="3"/>
      <c r="C300" s="12"/>
      <c r="D300" s="2"/>
      <c r="E300" s="4"/>
      <c r="F300" s="4"/>
      <c r="G300" s="4"/>
      <c r="H300" s="6"/>
    </row>
    <row r="301" spans="1:8">
      <c r="B301" s="3"/>
      <c r="C301" s="12"/>
      <c r="D301" s="2"/>
      <c r="E301" s="4"/>
      <c r="F301" s="4"/>
      <c r="G301" s="4"/>
      <c r="H301" s="6"/>
    </row>
    <row r="302" spans="1:8" s="13" customFormat="1">
      <c r="A302" s="32"/>
      <c r="B302" s="34"/>
      <c r="C302" s="32"/>
      <c r="D302" s="32"/>
      <c r="E302" s="35"/>
      <c r="F302" s="35"/>
      <c r="G302" s="35"/>
      <c r="H302" s="33"/>
    </row>
    <row r="303" spans="1:8">
      <c r="B303" s="3"/>
      <c r="C303" s="12"/>
      <c r="D303" s="2"/>
      <c r="E303" s="4"/>
      <c r="F303" s="4"/>
      <c r="G303" s="4"/>
      <c r="H303" s="6"/>
    </row>
    <row r="304" spans="1:8">
      <c r="B304" s="3"/>
      <c r="C304" s="12"/>
      <c r="D304" s="2"/>
      <c r="E304" s="4"/>
      <c r="F304" s="4"/>
      <c r="G304" s="4"/>
      <c r="H304" s="6"/>
    </row>
    <row r="305" spans="2:8">
      <c r="B305" s="3"/>
      <c r="C305" s="12"/>
      <c r="D305" s="2"/>
      <c r="E305" s="4"/>
      <c r="F305" s="4"/>
      <c r="G305" s="4"/>
      <c r="H305" s="6"/>
    </row>
    <row r="306" spans="2:8">
      <c r="B306" s="3"/>
      <c r="C306" s="12"/>
      <c r="D306" s="2"/>
      <c r="E306" s="4"/>
      <c r="F306" s="4"/>
      <c r="G306" s="4"/>
      <c r="H306" s="6"/>
    </row>
    <row r="307" spans="2:8">
      <c r="B307" s="3"/>
      <c r="C307" s="12"/>
      <c r="D307" s="2"/>
      <c r="E307" s="4"/>
      <c r="F307" s="4"/>
      <c r="G307" s="4"/>
      <c r="H307" s="6"/>
    </row>
    <row r="308" spans="2:8">
      <c r="B308" s="3"/>
      <c r="C308" s="12"/>
      <c r="D308" s="2"/>
      <c r="E308" s="4"/>
      <c r="F308" s="4"/>
      <c r="G308" s="4"/>
      <c r="H308" s="6"/>
    </row>
    <row r="309" spans="2:8">
      <c r="B309" s="3"/>
      <c r="C309" s="12"/>
      <c r="D309" s="2"/>
      <c r="E309" s="4"/>
      <c r="F309" s="4"/>
      <c r="G309" s="4"/>
      <c r="H309" s="6"/>
    </row>
    <row r="310" spans="2:8">
      <c r="B310" s="3"/>
      <c r="C310" s="12"/>
      <c r="D310" s="2"/>
      <c r="E310" s="4"/>
      <c r="F310" s="4"/>
      <c r="G310" s="4"/>
      <c r="H310" s="6"/>
    </row>
    <row r="311" spans="2:8">
      <c r="B311" s="3"/>
      <c r="C311" s="12"/>
      <c r="D311" s="2"/>
      <c r="E311" s="4"/>
      <c r="F311" s="4"/>
      <c r="G311" s="4"/>
      <c r="H311" s="6"/>
    </row>
    <row r="312" spans="2:8">
      <c r="B312" s="3"/>
      <c r="C312" s="12"/>
      <c r="D312" s="2"/>
      <c r="E312" s="4"/>
      <c r="F312" s="4"/>
      <c r="G312" s="4"/>
      <c r="H312" s="6"/>
    </row>
    <row r="313" spans="2:8">
      <c r="B313" s="3"/>
      <c r="C313" s="12"/>
      <c r="D313" s="2"/>
      <c r="E313" s="4"/>
      <c r="F313" s="4"/>
      <c r="G313" s="4"/>
      <c r="H313" s="6"/>
    </row>
    <row r="314" spans="2:8">
      <c r="B314" s="3"/>
      <c r="C314" s="12"/>
      <c r="D314" s="2"/>
      <c r="E314" s="4"/>
      <c r="F314" s="4"/>
      <c r="G314" s="4"/>
      <c r="H314" s="6"/>
    </row>
    <row r="315" spans="2:8">
      <c r="B315" s="3"/>
      <c r="C315" s="12"/>
      <c r="D315" s="2"/>
      <c r="E315" s="4"/>
      <c r="F315" s="4"/>
      <c r="G315" s="4"/>
      <c r="H315" s="6"/>
    </row>
    <row r="316" spans="2:8">
      <c r="B316" s="3"/>
      <c r="C316" s="12"/>
      <c r="D316" s="2"/>
      <c r="E316" s="4"/>
      <c r="F316" s="4"/>
      <c r="G316" s="4"/>
      <c r="H316" s="6"/>
    </row>
    <row r="317" spans="2:8">
      <c r="B317" s="3"/>
      <c r="C317" s="12"/>
      <c r="D317" s="2"/>
      <c r="E317" s="4"/>
      <c r="F317" s="4"/>
      <c r="G317" s="17"/>
      <c r="H317" s="6"/>
    </row>
    <row r="318" spans="2:8">
      <c r="B318" s="3"/>
      <c r="C318" s="12"/>
      <c r="D318" s="2"/>
      <c r="E318" s="4"/>
      <c r="F318" s="4"/>
      <c r="G318" s="17"/>
      <c r="H318" s="6"/>
    </row>
    <row r="319" spans="2:8">
      <c r="B319" s="3"/>
      <c r="C319" s="12"/>
      <c r="D319" s="2"/>
      <c r="E319" s="4"/>
      <c r="F319" s="4"/>
      <c r="G319" s="17"/>
      <c r="H319" s="6"/>
    </row>
    <row r="320" spans="2:8">
      <c r="B320" s="3"/>
      <c r="C320" s="12"/>
      <c r="D320" s="2"/>
      <c r="E320" s="4"/>
      <c r="F320" s="4"/>
      <c r="G320" s="17"/>
      <c r="H320" s="6"/>
    </row>
    <row r="321" spans="2:8">
      <c r="B321" s="3"/>
      <c r="C321" s="12"/>
      <c r="D321" s="2"/>
      <c r="E321" s="4"/>
      <c r="F321" s="4"/>
      <c r="G321" s="17"/>
      <c r="H321" s="6"/>
    </row>
    <row r="322" spans="2:8">
      <c r="B322" s="3"/>
      <c r="C322" s="12"/>
      <c r="D322" s="2"/>
      <c r="E322" s="4"/>
      <c r="F322" s="4"/>
      <c r="G322" s="17"/>
      <c r="H322" s="6"/>
    </row>
    <row r="323" spans="2:8">
      <c r="B323" s="3"/>
      <c r="C323" s="12"/>
      <c r="D323" s="2"/>
      <c r="E323" s="4"/>
      <c r="F323" s="4"/>
      <c r="G323" s="17"/>
      <c r="H323" s="6"/>
    </row>
    <row r="324" spans="2:8">
      <c r="B324" s="3"/>
      <c r="C324" s="12"/>
      <c r="D324" s="2"/>
      <c r="E324" s="4"/>
      <c r="F324" s="4"/>
      <c r="G324" s="17"/>
      <c r="H324" s="6"/>
    </row>
    <row r="325" spans="2:8">
      <c r="B325" s="3"/>
      <c r="C325" s="12"/>
      <c r="D325" s="2"/>
      <c r="E325" s="4"/>
      <c r="F325" s="4"/>
      <c r="G325" s="17"/>
      <c r="H325" s="6"/>
    </row>
    <row r="326" spans="2:8">
      <c r="B326" s="3"/>
      <c r="C326" s="12"/>
      <c r="D326" s="2"/>
      <c r="E326" s="4"/>
      <c r="F326" s="4"/>
      <c r="G326" s="17"/>
      <c r="H326" s="6"/>
    </row>
    <row r="327" spans="2:8">
      <c r="B327" s="3"/>
      <c r="C327" s="12"/>
      <c r="D327" s="2"/>
      <c r="E327" s="4"/>
      <c r="F327" s="4"/>
      <c r="G327" s="17"/>
      <c r="H327" s="6"/>
    </row>
    <row r="328" spans="2:8">
      <c r="B328" s="3"/>
      <c r="C328" s="12"/>
      <c r="D328" s="2"/>
      <c r="E328" s="4"/>
      <c r="F328" s="4"/>
      <c r="G328" s="17"/>
      <c r="H328" s="6"/>
    </row>
    <row r="329" spans="2:8">
      <c r="B329" s="3"/>
      <c r="C329" s="12"/>
      <c r="D329" s="2"/>
      <c r="E329" s="4"/>
      <c r="F329" s="4"/>
      <c r="G329" s="17"/>
      <c r="H329" s="6"/>
    </row>
    <row r="330" spans="2:8">
      <c r="B330" s="3"/>
      <c r="C330" s="12"/>
      <c r="D330" s="2"/>
      <c r="E330" s="4"/>
      <c r="F330" s="4"/>
      <c r="G330" s="17"/>
      <c r="H330" s="6"/>
    </row>
    <row r="331" spans="2:8">
      <c r="B331" s="3"/>
      <c r="C331" s="12"/>
      <c r="D331" s="2"/>
      <c r="E331" s="4"/>
      <c r="F331" s="4"/>
      <c r="G331" s="17"/>
      <c r="H331" s="6"/>
    </row>
    <row r="332" spans="2:8">
      <c r="B332" s="3"/>
      <c r="C332" s="12"/>
      <c r="D332" s="2"/>
      <c r="E332" s="4"/>
      <c r="F332" s="4"/>
      <c r="G332" s="17"/>
      <c r="H332" s="6"/>
    </row>
    <row r="333" spans="2:8">
      <c r="B333" s="3"/>
      <c r="C333" s="12"/>
      <c r="D333" s="2"/>
      <c r="E333" s="4"/>
      <c r="F333" s="4"/>
      <c r="G333" s="17"/>
      <c r="H333" s="6"/>
    </row>
    <row r="334" spans="2:8">
      <c r="B334" s="3"/>
      <c r="C334" s="12"/>
      <c r="D334" s="2"/>
      <c r="E334" s="4"/>
      <c r="F334" s="4"/>
      <c r="G334" s="17"/>
      <c r="H334" s="6"/>
    </row>
    <row r="335" spans="2:8">
      <c r="B335" s="3"/>
      <c r="C335" s="12"/>
      <c r="D335" s="2"/>
      <c r="E335" s="4"/>
      <c r="F335" s="4"/>
      <c r="G335" s="17"/>
      <c r="H335" s="6"/>
    </row>
    <row r="336" spans="2:8">
      <c r="B336" s="3"/>
      <c r="C336" s="12"/>
      <c r="D336" s="2"/>
      <c r="E336" s="4"/>
      <c r="F336" s="4"/>
      <c r="G336" s="17"/>
      <c r="H336" s="6"/>
    </row>
    <row r="337" spans="2:8">
      <c r="B337" s="3"/>
      <c r="C337" s="12"/>
      <c r="D337" s="2"/>
      <c r="E337" s="4"/>
      <c r="F337" s="4"/>
      <c r="G337" s="17"/>
      <c r="H337" s="6"/>
    </row>
    <row r="338" spans="2:8">
      <c r="B338" s="3"/>
      <c r="C338" s="12"/>
      <c r="D338" s="2"/>
      <c r="E338" s="4"/>
      <c r="F338" s="4"/>
      <c r="G338" s="17"/>
      <c r="H338" s="6"/>
    </row>
    <row r="339" spans="2:8">
      <c r="B339" s="3"/>
      <c r="C339" s="12"/>
      <c r="D339" s="2"/>
      <c r="E339" s="4"/>
      <c r="F339" s="4"/>
      <c r="G339" s="17"/>
      <c r="H339" s="6"/>
    </row>
    <row r="340" spans="2:8">
      <c r="B340" s="3"/>
      <c r="C340" s="12"/>
      <c r="D340" s="2"/>
      <c r="E340" s="4"/>
      <c r="F340" s="4"/>
      <c r="G340" s="17"/>
      <c r="H340" s="6"/>
    </row>
    <row r="341" spans="2:8">
      <c r="B341" s="3"/>
      <c r="C341" s="12"/>
      <c r="D341" s="2"/>
      <c r="E341" s="4"/>
      <c r="F341" s="4"/>
      <c r="G341" s="17"/>
      <c r="H341" s="6"/>
    </row>
    <row r="342" spans="2:8">
      <c r="B342" s="3"/>
      <c r="C342" s="12"/>
      <c r="D342" s="2"/>
      <c r="E342" s="4"/>
      <c r="F342" s="4"/>
      <c r="G342" s="17"/>
      <c r="H342" s="6"/>
    </row>
    <row r="343" spans="2:8">
      <c r="B343" s="3"/>
      <c r="C343" s="12"/>
      <c r="D343" s="2"/>
      <c r="E343" s="4"/>
      <c r="F343" s="4"/>
      <c r="G343" s="17"/>
      <c r="H343" s="6"/>
    </row>
    <row r="344" spans="2:8">
      <c r="B344" s="3"/>
      <c r="C344" s="12"/>
      <c r="D344" s="2"/>
      <c r="E344" s="4"/>
      <c r="F344" s="4"/>
      <c r="G344" s="17"/>
      <c r="H344" s="6"/>
    </row>
    <row r="345" spans="2:8">
      <c r="B345" s="3"/>
      <c r="C345" s="12"/>
      <c r="D345" s="2"/>
      <c r="E345" s="4"/>
      <c r="F345" s="4"/>
      <c r="G345" s="17"/>
      <c r="H345" s="6"/>
    </row>
    <row r="346" spans="2:8">
      <c r="B346" s="3"/>
      <c r="C346" s="12"/>
      <c r="D346" s="2"/>
      <c r="E346" s="4"/>
      <c r="F346" s="4"/>
      <c r="G346" s="17"/>
      <c r="H346" s="6"/>
    </row>
    <row r="347" spans="2:8">
      <c r="B347" s="3"/>
      <c r="C347" s="12"/>
      <c r="D347" s="2"/>
      <c r="E347" s="4"/>
      <c r="F347" s="4"/>
      <c r="G347" s="17"/>
      <c r="H347" s="6"/>
    </row>
    <row r="348" spans="2:8">
      <c r="B348" s="3"/>
      <c r="C348" s="12"/>
      <c r="D348" s="2"/>
      <c r="E348" s="4"/>
      <c r="F348" s="4"/>
      <c r="G348" s="17"/>
      <c r="H348" s="6"/>
    </row>
    <row r="349" spans="2:8">
      <c r="B349" s="3"/>
      <c r="C349" s="12"/>
      <c r="D349" s="2"/>
      <c r="E349" s="4"/>
      <c r="F349" s="4"/>
      <c r="G349" s="17"/>
      <c r="H349" s="6"/>
    </row>
    <row r="350" spans="2:8">
      <c r="B350" s="3"/>
      <c r="C350" s="12"/>
      <c r="D350" s="2"/>
      <c r="E350" s="4"/>
      <c r="F350" s="4"/>
      <c r="G350" s="17"/>
      <c r="H350" s="6"/>
    </row>
    <row r="351" spans="2:8">
      <c r="B351" s="3"/>
      <c r="C351" s="12"/>
      <c r="D351" s="2"/>
      <c r="E351" s="4"/>
      <c r="F351" s="4"/>
      <c r="G351" s="17"/>
      <c r="H351" s="6"/>
    </row>
    <row r="352" spans="2:8">
      <c r="B352" s="3"/>
      <c r="C352" s="12"/>
      <c r="D352" s="2"/>
      <c r="E352" s="4"/>
      <c r="F352" s="4"/>
      <c r="G352" s="17"/>
      <c r="H352" s="6"/>
    </row>
    <row r="353" spans="2:8">
      <c r="B353" s="3"/>
      <c r="C353" s="12"/>
      <c r="D353" s="2"/>
      <c r="E353" s="4"/>
      <c r="F353" s="4"/>
      <c r="G353" s="17"/>
      <c r="H353" s="6"/>
    </row>
    <row r="354" spans="2:8">
      <c r="B354" s="3"/>
      <c r="C354" s="2"/>
      <c r="D354" s="2"/>
      <c r="E354" s="4"/>
      <c r="F354" s="4"/>
      <c r="G354" s="17"/>
      <c r="H354" s="6"/>
    </row>
    <row r="355" spans="2:8">
      <c r="B355" s="3"/>
      <c r="C355" s="2"/>
      <c r="D355" s="2"/>
      <c r="E355" s="4"/>
      <c r="F355" s="4"/>
      <c r="G355" s="17"/>
      <c r="H355" s="6"/>
    </row>
    <row r="356" spans="2:8">
      <c r="B356" s="3"/>
      <c r="C356" s="2"/>
      <c r="D356" s="2"/>
      <c r="E356" s="4"/>
      <c r="F356" s="4"/>
      <c r="G356" s="17"/>
      <c r="H356" s="6"/>
    </row>
    <row r="357" spans="2:8">
      <c r="B357" s="3"/>
      <c r="C357" s="2"/>
      <c r="D357" s="2"/>
      <c r="E357" s="4"/>
      <c r="F357" s="4"/>
      <c r="G357" s="17"/>
      <c r="H357" s="6"/>
    </row>
    <row r="358" spans="2:8">
      <c r="B358" s="3"/>
      <c r="C358" s="2"/>
      <c r="D358" s="2"/>
      <c r="E358" s="4"/>
      <c r="F358" s="4"/>
      <c r="G358" s="17"/>
      <c r="H358" s="6"/>
    </row>
    <row r="359" spans="2:8">
      <c r="B359" s="3"/>
      <c r="C359" s="2"/>
      <c r="D359" s="2"/>
      <c r="E359" s="4"/>
      <c r="F359" s="4"/>
      <c r="G359" s="17"/>
      <c r="H359" s="6"/>
    </row>
    <row r="360" spans="2:8">
      <c r="B360" s="3"/>
      <c r="C360" s="2"/>
      <c r="D360" s="2"/>
      <c r="E360" s="4"/>
      <c r="F360" s="4"/>
      <c r="G360" s="17"/>
      <c r="H360" s="6"/>
    </row>
    <row r="361" spans="2:8">
      <c r="B361" s="3"/>
      <c r="C361" s="2"/>
      <c r="D361" s="2"/>
      <c r="E361" s="4"/>
      <c r="F361" s="4"/>
      <c r="G361" s="17"/>
      <c r="H361" s="6"/>
    </row>
    <row r="362" spans="2:8">
      <c r="B362" s="3"/>
      <c r="C362" s="2"/>
      <c r="D362" s="2"/>
      <c r="E362" s="4"/>
      <c r="F362" s="4"/>
      <c r="G362" s="17"/>
      <c r="H362" s="6"/>
    </row>
    <row r="363" spans="2:8">
      <c r="B363" s="3"/>
      <c r="C363" s="12"/>
      <c r="D363" s="2"/>
      <c r="E363" s="4"/>
      <c r="F363" s="4"/>
      <c r="G363" s="17"/>
      <c r="H363" s="6"/>
    </row>
    <row r="364" spans="2:8">
      <c r="B364" s="3"/>
      <c r="C364" s="12"/>
      <c r="D364" s="2"/>
      <c r="E364" s="4"/>
      <c r="F364" s="4"/>
      <c r="G364" s="17"/>
      <c r="H364" s="6"/>
    </row>
    <row r="365" spans="2:8">
      <c r="B365" s="3"/>
      <c r="C365" s="12"/>
      <c r="D365" s="2"/>
      <c r="E365" s="4"/>
      <c r="F365" s="4"/>
      <c r="G365" s="17"/>
      <c r="H365" s="6"/>
    </row>
    <row r="366" spans="2:8">
      <c r="B366" s="3"/>
      <c r="C366" s="12"/>
      <c r="D366" s="2"/>
      <c r="E366" s="4"/>
      <c r="F366" s="4"/>
      <c r="G366" s="17"/>
      <c r="H366" s="6"/>
    </row>
    <row r="367" spans="2:8">
      <c r="B367" s="3"/>
      <c r="C367" s="12"/>
      <c r="D367" s="2"/>
      <c r="E367" s="4"/>
      <c r="F367" s="4"/>
      <c r="G367" s="17"/>
      <c r="H367" s="6"/>
    </row>
    <row r="368" spans="2:8">
      <c r="B368" s="3"/>
      <c r="C368" s="12"/>
      <c r="D368" s="2"/>
      <c r="E368" s="4"/>
      <c r="F368" s="4"/>
      <c r="G368" s="17"/>
      <c r="H368" s="6"/>
    </row>
    <row r="369" spans="2:8">
      <c r="B369" s="3"/>
      <c r="C369" s="12"/>
      <c r="D369" s="2"/>
      <c r="E369" s="4"/>
      <c r="F369" s="4"/>
      <c r="G369" s="17"/>
      <c r="H369" s="6"/>
    </row>
    <row r="370" spans="2:8">
      <c r="B370" s="3"/>
      <c r="C370" s="12"/>
      <c r="D370" s="2"/>
      <c r="E370" s="4"/>
      <c r="F370" s="4"/>
      <c r="G370" s="17"/>
      <c r="H370" s="6"/>
    </row>
    <row r="371" spans="2:8">
      <c r="B371" s="3"/>
      <c r="C371" s="12"/>
      <c r="D371" s="2"/>
      <c r="E371" s="4"/>
      <c r="F371" s="4"/>
      <c r="G371" s="17"/>
      <c r="H371" s="6"/>
    </row>
    <row r="372" spans="2:8">
      <c r="B372" s="3"/>
      <c r="C372" s="12"/>
      <c r="D372" s="2"/>
      <c r="E372" s="4"/>
      <c r="F372" s="4"/>
      <c r="G372" s="17"/>
      <c r="H372" s="6"/>
    </row>
    <row r="373" spans="2:8">
      <c r="B373" s="3"/>
      <c r="C373" s="12"/>
      <c r="D373" s="2"/>
      <c r="E373" s="4"/>
      <c r="F373" s="4"/>
      <c r="G373" s="17"/>
      <c r="H373" s="6"/>
    </row>
    <row r="374" spans="2:8">
      <c r="B374" s="3"/>
      <c r="C374" s="12"/>
      <c r="D374" s="2"/>
      <c r="E374" s="4"/>
      <c r="F374" s="4"/>
      <c r="G374" s="17"/>
      <c r="H374" s="6"/>
    </row>
    <row r="375" spans="2:8">
      <c r="B375" s="3"/>
      <c r="C375" s="12"/>
      <c r="D375" s="2"/>
      <c r="E375" s="4"/>
      <c r="F375" s="4"/>
      <c r="G375" s="17"/>
      <c r="H375" s="6"/>
    </row>
    <row r="376" spans="2:8">
      <c r="B376" s="3"/>
      <c r="C376" s="12"/>
      <c r="D376" s="2"/>
      <c r="E376" s="4"/>
      <c r="F376" s="4"/>
      <c r="G376" s="17"/>
      <c r="H376" s="6"/>
    </row>
    <row r="377" spans="2:8">
      <c r="B377" s="3"/>
      <c r="C377" s="12"/>
      <c r="D377" s="2"/>
      <c r="E377" s="4"/>
      <c r="F377" s="4"/>
      <c r="G377" s="17"/>
      <c r="H377" s="6"/>
    </row>
    <row r="378" spans="2:8">
      <c r="B378" s="3"/>
      <c r="C378" s="12"/>
      <c r="D378" s="2"/>
      <c r="E378" s="4"/>
      <c r="F378" s="4"/>
      <c r="G378" s="17"/>
      <c r="H378" s="6"/>
    </row>
    <row r="379" spans="2:8">
      <c r="B379" s="3"/>
      <c r="C379" s="12"/>
      <c r="D379" s="2"/>
      <c r="E379" s="4"/>
      <c r="F379" s="4"/>
      <c r="G379" s="17"/>
      <c r="H379" s="6"/>
    </row>
    <row r="380" spans="2:8">
      <c r="B380" s="3"/>
      <c r="C380" s="12"/>
      <c r="D380" s="2"/>
      <c r="E380" s="4"/>
      <c r="F380" s="4"/>
      <c r="G380" s="17"/>
      <c r="H380" s="6"/>
    </row>
    <row r="381" spans="2:8">
      <c r="B381" s="3"/>
      <c r="C381" s="12"/>
      <c r="D381" s="2"/>
      <c r="E381" s="4"/>
      <c r="F381" s="4"/>
      <c r="G381" s="17"/>
      <c r="H381" s="6"/>
    </row>
    <row r="382" spans="2:8">
      <c r="B382" s="3"/>
      <c r="C382" s="12"/>
      <c r="D382" s="2"/>
      <c r="E382" s="4"/>
      <c r="F382" s="4"/>
      <c r="G382" s="17"/>
      <c r="H382" s="6"/>
    </row>
    <row r="383" spans="2:8">
      <c r="B383" s="3"/>
      <c r="C383" s="12"/>
      <c r="D383" s="2"/>
      <c r="E383" s="4"/>
      <c r="F383" s="4"/>
      <c r="G383" s="17"/>
      <c r="H383" s="6"/>
    </row>
    <row r="384" spans="2:8">
      <c r="B384" s="3"/>
      <c r="C384" s="12"/>
      <c r="D384" s="2"/>
      <c r="E384" s="4"/>
      <c r="G384" s="17"/>
      <c r="H384" s="6"/>
    </row>
    <row r="385" spans="2:8">
      <c r="B385" s="3"/>
      <c r="C385" s="12"/>
      <c r="D385" s="2"/>
      <c r="E385" s="4"/>
      <c r="G385" s="17"/>
      <c r="H385" s="6"/>
    </row>
    <row r="386" spans="2:8">
      <c r="B386" s="3"/>
      <c r="C386" s="12"/>
      <c r="D386" s="2"/>
      <c r="E386" s="17"/>
      <c r="H386" s="6"/>
    </row>
    <row r="387" spans="2:8">
      <c r="B387" s="3"/>
      <c r="C387" s="12"/>
      <c r="D387" s="2"/>
      <c r="E387" s="4"/>
      <c r="H387" s="6"/>
    </row>
    <row r="388" spans="2:8">
      <c r="B388" s="3"/>
      <c r="C388" s="12"/>
      <c r="D388" s="2"/>
      <c r="E388" s="4"/>
      <c r="H388" s="6"/>
    </row>
    <row r="389" spans="2:8">
      <c r="B389" s="3"/>
      <c r="C389" s="12"/>
      <c r="D389" s="2"/>
      <c r="E389" s="4"/>
      <c r="H389" s="6"/>
    </row>
    <row r="390" spans="2:8">
      <c r="B390" s="3"/>
      <c r="C390" s="12"/>
      <c r="D390" s="2"/>
      <c r="E390" s="4"/>
      <c r="H390" s="6"/>
    </row>
    <row r="391" spans="2:8">
      <c r="B391" s="3"/>
      <c r="C391" s="12"/>
      <c r="D391" s="2"/>
      <c r="E391" s="4"/>
      <c r="H391" s="6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2"/>
  <sheetViews>
    <sheetView tabSelected="1" workbookViewId="0">
      <pane ySplit="1" topLeftCell="A2" activePane="bottomLeft" state="frozen"/>
      <selection pane="bottomLeft" activeCell="F1002" sqref="F1002"/>
    </sheetView>
  </sheetViews>
  <sheetFormatPr baseColWidth="10" defaultRowHeight="15"/>
  <cols>
    <col min="1" max="1" width="33.5703125" bestFit="1" customWidth="1"/>
    <col min="3" max="3" width="19.28515625" customWidth="1"/>
    <col min="4" max="4" width="14.7109375" customWidth="1"/>
    <col min="5" max="5" width="15.85546875" customWidth="1"/>
    <col min="6" max="6" width="21.28515625" style="2" customWidth="1"/>
    <col min="7" max="7" width="18.28515625" customWidth="1"/>
    <col min="8" max="8" width="18" customWidth="1"/>
  </cols>
  <sheetData>
    <row r="1" spans="1:8" ht="27">
      <c r="A1" s="22" t="s">
        <v>0</v>
      </c>
      <c r="B1" s="23" t="s">
        <v>1</v>
      </c>
      <c r="C1" s="23" t="s">
        <v>2</v>
      </c>
      <c r="D1" s="23" t="s">
        <v>7</v>
      </c>
      <c r="E1" s="24" t="s">
        <v>8</v>
      </c>
      <c r="F1" s="25" t="s">
        <v>5</v>
      </c>
      <c r="G1" s="23" t="s">
        <v>9</v>
      </c>
      <c r="H1" s="24" t="s">
        <v>10</v>
      </c>
    </row>
    <row r="2" spans="1:8" s="13" customFormat="1">
      <c r="A2" s="22" t="str">
        <f>+'LTS - 2012'!C3</f>
        <v>Moneda Nacional</v>
      </c>
      <c r="B2" s="16">
        <v>40912</v>
      </c>
      <c r="C2" s="20">
        <v>30000</v>
      </c>
      <c r="D2">
        <v>98.295000000000002</v>
      </c>
      <c r="E2" s="21">
        <v>2.2873999999999999E-2</v>
      </c>
      <c r="F2" s="49">
        <f>C2/$C$3*E2</f>
        <v>2.2873999999999999E-2</v>
      </c>
      <c r="G2" s="21">
        <v>2.2484000000000001E-2</v>
      </c>
      <c r="H2" s="21">
        <v>2.2936000000000002E-2</v>
      </c>
    </row>
    <row r="3" spans="1:8">
      <c r="A3" s="9" t="s">
        <v>11</v>
      </c>
      <c r="B3" s="8"/>
      <c r="C3" s="19">
        <f>SUM(C2)</f>
        <v>30000</v>
      </c>
      <c r="D3" s="8"/>
      <c r="E3" s="8"/>
      <c r="F3" s="28">
        <f>F2</f>
        <v>2.2873999999999999E-2</v>
      </c>
      <c r="G3" s="8"/>
      <c r="H3" s="8"/>
    </row>
    <row r="4" spans="1:8">
      <c r="F4"/>
    </row>
    <row r="5" spans="1:8">
      <c r="A5" s="22" t="str">
        <f>+'LTS - 2012'!C4</f>
        <v>Moneda Nacional</v>
      </c>
      <c r="B5" s="16">
        <v>40912</v>
      </c>
      <c r="C5" s="20">
        <v>20000</v>
      </c>
      <c r="D5" s="68">
        <v>97.418000000000006</v>
      </c>
      <c r="E5" s="21">
        <v>2.6213E-2</v>
      </c>
      <c r="F5" s="27">
        <f>C5/$C$10*E5</f>
        <v>9.0389655172413794E-3</v>
      </c>
      <c r="G5" s="21">
        <v>2.5536E-2</v>
      </c>
      <c r="H5" s="21">
        <v>2.6209E-2</v>
      </c>
    </row>
    <row r="6" spans="1:8">
      <c r="A6" s="26"/>
      <c r="B6" s="16"/>
      <c r="C6" s="20">
        <v>22000</v>
      </c>
      <c r="D6" s="68">
        <v>97.417000000000002</v>
      </c>
      <c r="E6" s="21">
        <v>2.6224000000000001E-2</v>
      </c>
      <c r="F6" s="27">
        <f>C6/$C$10*E6</f>
        <v>9.94703448275862E-3</v>
      </c>
      <c r="G6" s="21">
        <v>2.5545999999999999E-2</v>
      </c>
      <c r="H6" s="21">
        <v>2.622E-2</v>
      </c>
    </row>
    <row r="7" spans="1:8">
      <c r="A7" s="26"/>
      <c r="B7" s="16"/>
      <c r="C7" s="20">
        <v>3000</v>
      </c>
      <c r="D7" s="68">
        <v>97.417000000000002</v>
      </c>
      <c r="E7" s="21">
        <v>2.6224000000000001E-2</v>
      </c>
      <c r="F7" s="27">
        <f>C7/$C$10*E7</f>
        <v>1.3564137931034483E-3</v>
      </c>
      <c r="G7" s="21">
        <v>2.5545999999999999E-2</v>
      </c>
      <c r="H7" s="21">
        <v>2.622E-2</v>
      </c>
    </row>
    <row r="8" spans="1:8">
      <c r="A8" s="26"/>
      <c r="B8" s="16"/>
      <c r="C8" s="20">
        <v>10000</v>
      </c>
      <c r="D8" s="68">
        <v>97.412999999999997</v>
      </c>
      <c r="E8" s="21">
        <v>2.6265E-2</v>
      </c>
      <c r="F8" s="27">
        <f>C8/$C$10*E8</f>
        <v>4.5284482758620693E-3</v>
      </c>
      <c r="G8" s="21">
        <v>2.5586000000000001E-2</v>
      </c>
      <c r="H8" s="21">
        <v>2.6261E-2</v>
      </c>
    </row>
    <row r="9" spans="1:8">
      <c r="C9" s="20">
        <v>3000</v>
      </c>
      <c r="D9" s="68">
        <v>97.41</v>
      </c>
      <c r="E9" s="21">
        <v>2.6296E-2</v>
      </c>
      <c r="F9" s="27">
        <f>C9/$C$10*E9</f>
        <v>1.3601379310344828E-3</v>
      </c>
      <c r="G9" s="21">
        <v>2.5614999999999999E-2</v>
      </c>
      <c r="H9" s="21">
        <v>2.6293E-2</v>
      </c>
    </row>
    <row r="10" spans="1:8">
      <c r="A10" s="9" t="s">
        <v>11</v>
      </c>
      <c r="B10" s="8"/>
      <c r="C10" s="19">
        <f>SUM(C5:C9)</f>
        <v>58000</v>
      </c>
      <c r="D10" s="8"/>
      <c r="E10" s="8"/>
      <c r="F10" s="28">
        <f>SUM(F5:F9)</f>
        <v>2.6231000000000001E-2</v>
      </c>
      <c r="G10" s="8"/>
      <c r="H10" s="8"/>
    </row>
    <row r="11" spans="1:8">
      <c r="C11" s="20"/>
      <c r="E11" s="21"/>
      <c r="F11" s="27"/>
      <c r="G11" s="21"/>
      <c r="H11" s="21"/>
    </row>
    <row r="12" spans="1:8" s="36" customFormat="1">
      <c r="A12" s="26"/>
      <c r="B12" s="37"/>
      <c r="C12" s="20"/>
      <c r="E12" s="38"/>
      <c r="F12" s="27"/>
      <c r="G12" s="38"/>
      <c r="H12" s="38"/>
    </row>
    <row r="13" spans="1:8" s="13" customFormat="1">
      <c r="A13" s="22" t="str">
        <f>'LTS - 2012'!C5</f>
        <v>Moneda Nacional Indexada a la UFV (en UFVs)</v>
      </c>
      <c r="B13" s="16">
        <v>40919</v>
      </c>
      <c r="C13" s="20">
        <v>20500</v>
      </c>
      <c r="D13">
        <v>99.998999999999995</v>
      </c>
      <c r="E13" s="21">
        <v>1.0000000000000001E-5</v>
      </c>
      <c r="F13" s="49">
        <f>C13/$C$21*E13</f>
        <v>8.668076109936575E-7</v>
      </c>
      <c r="G13" s="21">
        <v>1.0000000000000001E-5</v>
      </c>
      <c r="H13" s="21">
        <v>1.0000000000000001E-5</v>
      </c>
    </row>
    <row r="14" spans="1:8" s="36" customFormat="1">
      <c r="A14" s="39"/>
      <c r="C14" s="14">
        <v>82500</v>
      </c>
      <c r="D14">
        <v>99.998999999999995</v>
      </c>
      <c r="E14" s="56">
        <v>1.0000000000000001E-5</v>
      </c>
      <c r="F14" s="49">
        <f t="shared" ref="F14:F20" si="0">C14/$C$21*E14</f>
        <v>3.4883720930232564E-6</v>
      </c>
      <c r="G14" s="56">
        <v>1.0000000000000001E-5</v>
      </c>
      <c r="H14" s="56">
        <v>1.0000000000000001E-5</v>
      </c>
    </row>
    <row r="15" spans="1:8" s="36" customFormat="1">
      <c r="C15" s="14">
        <v>9000</v>
      </c>
      <c r="D15">
        <v>99.998999999999995</v>
      </c>
      <c r="E15" s="56">
        <v>1.0000000000000001E-5</v>
      </c>
      <c r="F15" s="49">
        <f t="shared" si="0"/>
        <v>3.805496828752643E-7</v>
      </c>
      <c r="G15" s="56">
        <v>1.0000000000000001E-5</v>
      </c>
      <c r="H15" s="56">
        <v>1.0000000000000001E-5</v>
      </c>
    </row>
    <row r="16" spans="1:8" s="36" customFormat="1">
      <c r="A16" s="26"/>
      <c r="B16" s="41"/>
      <c r="C16" s="20">
        <v>25500</v>
      </c>
      <c r="D16">
        <v>99.998999999999995</v>
      </c>
      <c r="E16" s="56">
        <v>1.0000000000000001E-5</v>
      </c>
      <c r="F16" s="49">
        <f t="shared" si="0"/>
        <v>1.0782241014799155E-6</v>
      </c>
      <c r="G16" s="56">
        <v>1.0000000000000001E-5</v>
      </c>
      <c r="H16" s="56">
        <v>1.0000000000000001E-5</v>
      </c>
    </row>
    <row r="17" spans="1:8" s="36" customFormat="1">
      <c r="B17" s="41"/>
      <c r="C17" s="20">
        <v>500</v>
      </c>
      <c r="D17">
        <v>99.998999999999995</v>
      </c>
      <c r="E17" s="56">
        <v>1.0000000000000001E-5</v>
      </c>
      <c r="F17" s="49">
        <f t="shared" si="0"/>
        <v>2.1141649048625795E-8</v>
      </c>
      <c r="G17" s="56">
        <v>1.0000000000000001E-5</v>
      </c>
      <c r="H17" s="56">
        <v>1.0000000000000001E-5</v>
      </c>
    </row>
    <row r="18" spans="1:8" s="36" customFormat="1">
      <c r="B18" s="41"/>
      <c r="C18" s="20">
        <v>12500</v>
      </c>
      <c r="D18">
        <v>99.998999999999995</v>
      </c>
      <c r="E18" s="56">
        <v>1.0000000000000001E-5</v>
      </c>
      <c r="F18" s="49">
        <f t="shared" si="0"/>
        <v>5.2854122621564489E-7</v>
      </c>
      <c r="G18" s="56">
        <v>1.0000000000000001E-5</v>
      </c>
      <c r="H18" s="56">
        <v>1.0000000000000001E-5</v>
      </c>
    </row>
    <row r="19" spans="1:8" s="36" customFormat="1">
      <c r="B19" s="41"/>
      <c r="C19" s="20">
        <v>41500</v>
      </c>
      <c r="D19">
        <v>99.998999999999995</v>
      </c>
      <c r="E19" s="56">
        <v>1.0000000000000001E-5</v>
      </c>
      <c r="F19" s="49">
        <f t="shared" si="0"/>
        <v>1.7547568710359409E-6</v>
      </c>
      <c r="G19" s="56">
        <v>1.0000000000000001E-5</v>
      </c>
      <c r="H19" s="56">
        <v>1.0000000000000001E-5</v>
      </c>
    </row>
    <row r="20" spans="1:8" s="36" customFormat="1">
      <c r="A20" s="39"/>
      <c r="C20" s="59">
        <v>44500</v>
      </c>
      <c r="D20">
        <v>99.998999999999995</v>
      </c>
      <c r="E20" s="56">
        <v>1.0000000000000001E-5</v>
      </c>
      <c r="F20" s="62">
        <f t="shared" si="0"/>
        <v>1.8816067653276956E-6</v>
      </c>
      <c r="G20" s="56">
        <v>1.0000000000000001E-5</v>
      </c>
      <c r="H20" s="56">
        <v>1.0000000000000001E-5</v>
      </c>
    </row>
    <row r="21" spans="1:8" s="65" customFormat="1">
      <c r="A21" s="9" t="s">
        <v>11</v>
      </c>
      <c r="B21" s="63"/>
      <c r="C21" s="64">
        <f>SUM(C13:C20)</f>
        <v>236500</v>
      </c>
      <c r="E21" s="66"/>
      <c r="F21" s="67">
        <f>SUM(F13:F20)</f>
        <v>1.0000000000000001E-5</v>
      </c>
      <c r="G21" s="66"/>
      <c r="H21" s="66"/>
    </row>
    <row r="22" spans="1:8" s="36" customFormat="1">
      <c r="A22" s="26"/>
      <c r="B22" s="41"/>
      <c r="C22" s="20"/>
      <c r="E22" s="38"/>
      <c r="F22" s="27"/>
      <c r="G22" s="38"/>
      <c r="H22" s="38"/>
    </row>
    <row r="23" spans="1:8" s="36" customFormat="1">
      <c r="A23" s="26"/>
      <c r="B23" s="41"/>
      <c r="C23" s="20"/>
      <c r="E23" s="38"/>
      <c r="F23" s="27"/>
      <c r="G23" s="38"/>
      <c r="H23" s="38"/>
    </row>
    <row r="24" spans="1:8" s="36" customFormat="1">
      <c r="A24" s="22" t="str">
        <f>'LTS - 2012'!C6</f>
        <v>Moneda Nacional</v>
      </c>
      <c r="B24" s="16">
        <v>40919</v>
      </c>
      <c r="C24" s="20">
        <v>20000</v>
      </c>
      <c r="D24" s="36">
        <v>98.295000000000002</v>
      </c>
      <c r="E24" s="38">
        <v>2.2873999999999999E-2</v>
      </c>
      <c r="F24" s="27">
        <f>C24/$C$27*E24</f>
        <v>1.4076307692307692E-2</v>
      </c>
      <c r="G24" s="38">
        <v>2.2484000000000001E-2</v>
      </c>
      <c r="H24" s="38">
        <v>2.2936000000000002E-2</v>
      </c>
    </row>
    <row r="25" spans="1:8" s="36" customFormat="1">
      <c r="B25" s="41"/>
      <c r="C25" s="20">
        <v>2500</v>
      </c>
      <c r="D25" s="36">
        <v>98.295000000000002</v>
      </c>
      <c r="E25" s="38">
        <v>2.2873999999999999E-2</v>
      </c>
      <c r="F25" s="27">
        <f>C25/$C$27*E25</f>
        <v>1.7595384615384615E-3</v>
      </c>
      <c r="G25" s="38">
        <v>2.2484000000000001E-2</v>
      </c>
      <c r="H25" s="38">
        <v>2.2936000000000002E-2</v>
      </c>
    </row>
    <row r="26" spans="1:8" s="36" customFormat="1">
      <c r="B26" s="41"/>
      <c r="C26" s="60">
        <v>10000</v>
      </c>
      <c r="D26" s="36">
        <v>98.284999999999997</v>
      </c>
      <c r="E26" s="38">
        <v>2.3009999999999999E-2</v>
      </c>
      <c r="F26" s="61">
        <f>C26/$C$27*E26</f>
        <v>7.0800000000000004E-3</v>
      </c>
      <c r="G26" s="38">
        <v>2.2615E-2</v>
      </c>
      <c r="H26" s="38">
        <v>2.3074000000000001E-2</v>
      </c>
    </row>
    <row r="27" spans="1:8" s="65" customFormat="1">
      <c r="A27" s="9" t="s">
        <v>11</v>
      </c>
      <c r="B27" s="63"/>
      <c r="C27" s="64">
        <f>SUM(C24:C26)</f>
        <v>32500</v>
      </c>
      <c r="E27" s="66"/>
      <c r="F27" s="67">
        <f>SUM(F24:F26)</f>
        <v>2.2915846153846151E-2</v>
      </c>
      <c r="G27" s="66"/>
      <c r="H27" s="66"/>
    </row>
    <row r="28" spans="1:8" s="36" customFormat="1">
      <c r="A28" s="39"/>
      <c r="C28" s="14"/>
      <c r="F28" s="29"/>
    </row>
    <row r="29" spans="1:8" s="36" customFormat="1">
      <c r="B29" s="41"/>
      <c r="C29" s="20"/>
      <c r="E29" s="38"/>
      <c r="F29" s="27"/>
      <c r="G29" s="38"/>
      <c r="H29" s="38"/>
    </row>
    <row r="30" spans="1:8" s="36" customFormat="1">
      <c r="A30" s="22" t="str">
        <f>'LTS - 2012'!C7</f>
        <v>Moneda Nacional</v>
      </c>
      <c r="B30" s="16">
        <v>40919</v>
      </c>
      <c r="C30" s="20">
        <v>10000</v>
      </c>
      <c r="D30" s="58">
        <v>97.414000000000001</v>
      </c>
      <c r="E30" s="38">
        <v>2.6255000000000001E-2</v>
      </c>
      <c r="F30" s="27">
        <f>C30/$C$41*E30</f>
        <v>1.6156923076923078E-3</v>
      </c>
      <c r="G30" s="38">
        <v>2.5576000000000002E-2</v>
      </c>
      <c r="H30" s="38">
        <v>2.6251E-2</v>
      </c>
    </row>
    <row r="31" spans="1:8" s="36" customFormat="1">
      <c r="B31" s="41"/>
      <c r="C31" s="20">
        <v>13000</v>
      </c>
      <c r="D31" s="58">
        <v>97.412999999999997</v>
      </c>
      <c r="E31" s="38">
        <v>2.6265E-2</v>
      </c>
      <c r="F31" s="27">
        <f t="shared" ref="F31:F39" si="1">C31/$C$41*E31</f>
        <v>2.1012000000000001E-3</v>
      </c>
      <c r="G31" s="38">
        <v>2.5586000000000001E-2</v>
      </c>
      <c r="H31" s="38">
        <v>2.6261E-2</v>
      </c>
    </row>
    <row r="32" spans="1:8" s="36" customFormat="1">
      <c r="B32" s="41"/>
      <c r="C32" s="20">
        <v>10000</v>
      </c>
      <c r="D32" s="58">
        <v>97.412999999999997</v>
      </c>
      <c r="E32" s="38">
        <v>2.6265E-2</v>
      </c>
      <c r="F32" s="27">
        <f t="shared" si="1"/>
        <v>1.6163076923076925E-3</v>
      </c>
      <c r="G32" s="38">
        <v>2.5586000000000001E-2</v>
      </c>
      <c r="H32" s="38">
        <v>2.6261E-2</v>
      </c>
    </row>
    <row r="33" spans="1:8" s="36" customFormat="1">
      <c r="A33" s="39"/>
      <c r="C33" s="14">
        <v>20500</v>
      </c>
      <c r="D33" s="58">
        <v>97.412999999999997</v>
      </c>
      <c r="E33" s="38">
        <v>2.6265E-2</v>
      </c>
      <c r="F33" s="27">
        <f t="shared" si="1"/>
        <v>3.3134307692307689E-3</v>
      </c>
      <c r="G33" s="38">
        <v>2.5586000000000001E-2</v>
      </c>
      <c r="H33" s="38">
        <v>2.6261E-2</v>
      </c>
    </row>
    <row r="34" spans="1:8" s="36" customFormat="1">
      <c r="B34" s="41"/>
      <c r="C34" s="20">
        <v>3000</v>
      </c>
      <c r="D34" s="58">
        <v>97.411000000000001</v>
      </c>
      <c r="E34" s="38">
        <v>2.6286E-2</v>
      </c>
      <c r="F34" s="27">
        <f t="shared" si="1"/>
        <v>4.8528000000000004E-4</v>
      </c>
      <c r="G34" s="38">
        <v>2.5605000000000003E-2</v>
      </c>
      <c r="H34" s="38">
        <v>2.6282E-2</v>
      </c>
    </row>
    <row r="35" spans="1:8" s="36" customFormat="1">
      <c r="A35" s="26"/>
      <c r="B35" s="41"/>
      <c r="C35" s="20">
        <v>22000</v>
      </c>
      <c r="D35" s="58">
        <v>97.41</v>
      </c>
      <c r="E35" s="38">
        <v>2.6296E-2</v>
      </c>
      <c r="F35" s="27">
        <f t="shared" si="1"/>
        <v>3.5600738461538462E-3</v>
      </c>
      <c r="G35" s="38">
        <v>2.5614999999999999E-2</v>
      </c>
      <c r="H35" s="38">
        <v>2.6293E-2</v>
      </c>
    </row>
    <row r="36" spans="1:8" s="36" customFormat="1">
      <c r="B36" s="41"/>
      <c r="C36" s="20">
        <v>50000</v>
      </c>
      <c r="D36" s="58">
        <v>97.41</v>
      </c>
      <c r="E36" s="38">
        <v>2.6296E-2</v>
      </c>
      <c r="F36" s="27">
        <f t="shared" si="1"/>
        <v>8.0910769230769231E-3</v>
      </c>
      <c r="G36" s="38">
        <v>2.5614999999999999E-2</v>
      </c>
      <c r="H36" s="38">
        <v>2.6293E-2</v>
      </c>
    </row>
    <row r="37" spans="1:8" s="36" customFormat="1">
      <c r="B37" s="41"/>
      <c r="C37" s="20">
        <v>14000</v>
      </c>
      <c r="D37" s="58">
        <v>97.41</v>
      </c>
      <c r="E37" s="38">
        <v>2.6296E-2</v>
      </c>
      <c r="F37" s="27">
        <f t="shared" si="1"/>
        <v>2.2655015384615384E-3</v>
      </c>
      <c r="G37" s="38">
        <v>2.5614999999999999E-2</v>
      </c>
      <c r="H37" s="38">
        <v>2.6293E-2</v>
      </c>
    </row>
    <row r="38" spans="1:8" s="36" customFormat="1">
      <c r="A38" s="39"/>
      <c r="C38" s="14">
        <v>8000</v>
      </c>
      <c r="D38" s="58">
        <v>97.41</v>
      </c>
      <c r="E38" s="38">
        <v>2.6296E-2</v>
      </c>
      <c r="F38" s="27">
        <f t="shared" si="1"/>
        <v>1.2945723076923077E-3</v>
      </c>
      <c r="G38" s="38">
        <v>2.5614999999999999E-2</v>
      </c>
      <c r="H38" s="38">
        <v>2.6293E-2</v>
      </c>
    </row>
    <row r="39" spans="1:8" s="36" customFormat="1">
      <c r="B39" s="41"/>
      <c r="C39" s="20">
        <v>2000</v>
      </c>
      <c r="D39" s="58">
        <v>97.406000000000006</v>
      </c>
      <c r="E39" s="38">
        <v>2.6338E-2</v>
      </c>
      <c r="F39" s="27">
        <f t="shared" si="1"/>
        <v>3.2415999999999999E-4</v>
      </c>
      <c r="G39" s="38">
        <v>2.5655000000000001E-2</v>
      </c>
      <c r="H39" s="38">
        <v>2.6334E-2</v>
      </c>
    </row>
    <row r="40" spans="1:8" s="36" customFormat="1">
      <c r="A40" s="26"/>
      <c r="B40" s="41"/>
      <c r="C40" s="60">
        <v>10000</v>
      </c>
      <c r="D40" s="58">
        <v>97.405000000000001</v>
      </c>
      <c r="E40" s="38">
        <v>2.6349000000000001E-2</v>
      </c>
      <c r="F40" s="61">
        <f>C40/$C$41*E40</f>
        <v>1.6214769230769232E-3</v>
      </c>
      <c r="G40" s="38">
        <v>2.5665E-2</v>
      </c>
      <c r="H40" s="38">
        <v>2.6345E-2</v>
      </c>
    </row>
    <row r="41" spans="1:8" s="65" customFormat="1">
      <c r="A41" s="9" t="s">
        <v>11</v>
      </c>
      <c r="B41" s="63"/>
      <c r="C41" s="64">
        <f>SUM(C30:C40)</f>
        <v>162500</v>
      </c>
      <c r="E41" s="66"/>
      <c r="F41" s="67">
        <f>SUM(F30:F40)</f>
        <v>2.6288772307692308E-2</v>
      </c>
      <c r="G41" s="66"/>
      <c r="H41" s="66"/>
    </row>
    <row r="42" spans="1:8" s="36" customFormat="1">
      <c r="B42" s="41"/>
      <c r="C42" s="20"/>
      <c r="E42" s="38"/>
      <c r="F42" s="27"/>
      <c r="G42" s="38"/>
      <c r="H42" s="38"/>
    </row>
    <row r="43" spans="1:8" s="36" customFormat="1">
      <c r="B43" s="41"/>
      <c r="C43" s="20"/>
      <c r="E43" s="38"/>
      <c r="F43" s="27"/>
      <c r="G43" s="38"/>
      <c r="H43" s="38"/>
    </row>
    <row r="44" spans="1:8" s="36" customFormat="1">
      <c r="A44" s="22" t="str">
        <f>'LTS - 2012'!C8</f>
        <v>Moneda Nacional</v>
      </c>
      <c r="B44" s="41">
        <v>40926</v>
      </c>
      <c r="C44" s="20">
        <v>20000</v>
      </c>
      <c r="D44" s="36">
        <v>99.811000000000007</v>
      </c>
      <c r="E44" s="38">
        <v>7.4910000000000003E-3</v>
      </c>
      <c r="F44" s="27">
        <f>C44/$C$45*E44</f>
        <v>7.4910000000000003E-3</v>
      </c>
      <c r="G44" s="38">
        <v>7.4770000000000001E-3</v>
      </c>
      <c r="H44" s="38">
        <v>7.5209999999999999E-3</v>
      </c>
    </row>
    <row r="45" spans="1:8" s="65" customFormat="1">
      <c r="A45" s="69"/>
      <c r="C45" s="19">
        <f>SUM(C44)</f>
        <v>20000</v>
      </c>
      <c r="F45" s="28">
        <f>SUM(F44)</f>
        <v>7.4910000000000003E-3</v>
      </c>
    </row>
    <row r="46" spans="1:8" s="36" customFormat="1">
      <c r="B46" s="41"/>
      <c r="C46" s="20"/>
      <c r="E46" s="38"/>
      <c r="F46" s="27"/>
      <c r="G46" s="38"/>
      <c r="H46" s="38"/>
    </row>
    <row r="47" spans="1:8" s="36" customFormat="1">
      <c r="A47" s="26"/>
      <c r="B47" s="41"/>
      <c r="C47" s="20"/>
      <c r="E47" s="38"/>
      <c r="F47" s="27"/>
      <c r="G47" s="38"/>
      <c r="H47" s="38"/>
    </row>
    <row r="48" spans="1:8" s="36" customFormat="1">
      <c r="A48" s="22" t="str">
        <f>'LTS - 2012'!C9</f>
        <v>Moneda Nacional</v>
      </c>
      <c r="B48" s="41">
        <v>40926</v>
      </c>
      <c r="C48" s="20">
        <v>70000</v>
      </c>
      <c r="D48" s="36">
        <v>98.286000000000001</v>
      </c>
      <c r="E48" s="38">
        <v>2.2995999999999999E-2</v>
      </c>
      <c r="F48" s="27">
        <f>C48/$C$52*E48</f>
        <v>1.4633818181818182E-2</v>
      </c>
      <c r="G48" s="38">
        <v>2.2602000000000001E-2</v>
      </c>
      <c r="H48" s="38">
        <v>2.3060000000000001E-2</v>
      </c>
    </row>
    <row r="49" spans="1:8" s="36" customFormat="1">
      <c r="B49" s="41"/>
      <c r="C49" s="20">
        <v>15000</v>
      </c>
      <c r="D49" s="36">
        <v>98.284999999999997</v>
      </c>
      <c r="E49" s="38">
        <v>2.3009999999999999E-2</v>
      </c>
      <c r="F49" s="27">
        <f>C49/$C$52*E49</f>
        <v>3.1377272727272725E-3</v>
      </c>
      <c r="G49" s="38">
        <v>2.2615E-2</v>
      </c>
      <c r="H49" s="38">
        <v>2.3074000000000001E-2</v>
      </c>
    </row>
    <row r="50" spans="1:8" s="36" customFormat="1">
      <c r="B50" s="41"/>
      <c r="C50" s="20">
        <v>10000</v>
      </c>
      <c r="D50" s="36">
        <v>98.284999999999997</v>
      </c>
      <c r="E50" s="38">
        <v>2.3009999999999999E-2</v>
      </c>
      <c r="F50" s="27">
        <f>C50/$C$52*E50</f>
        <v>2.0918181818181817E-3</v>
      </c>
      <c r="G50" s="38">
        <v>2.2615E-2</v>
      </c>
      <c r="H50" s="38">
        <v>2.3074000000000001E-2</v>
      </c>
    </row>
    <row r="51" spans="1:8" s="36" customFormat="1">
      <c r="B51" s="41"/>
      <c r="C51" s="20">
        <v>15000</v>
      </c>
      <c r="D51" s="36">
        <v>98.278000000000006</v>
      </c>
      <c r="E51" s="38">
        <v>2.3106000000000002E-2</v>
      </c>
      <c r="F51" s="27">
        <f>C51/$C$52*E51</f>
        <v>3.1508181818181817E-3</v>
      </c>
      <c r="G51" s="38">
        <v>2.2707999999999999E-2</v>
      </c>
      <c r="H51" s="38">
        <v>2.317E-2</v>
      </c>
    </row>
    <row r="52" spans="1:8" s="65" customFormat="1">
      <c r="A52" s="69"/>
      <c r="C52" s="19">
        <f>SUM(C48:C51)</f>
        <v>110000</v>
      </c>
      <c r="F52" s="28">
        <f>SUM(F48:F51)</f>
        <v>2.3014181818181816E-2</v>
      </c>
    </row>
    <row r="53" spans="1:8" s="36" customFormat="1">
      <c r="B53" s="41"/>
      <c r="F53" s="40"/>
    </row>
    <row r="54" spans="1:8" s="36" customFormat="1">
      <c r="A54" s="26"/>
      <c r="B54" s="41"/>
      <c r="C54" s="20"/>
      <c r="E54" s="38"/>
      <c r="F54" s="27"/>
      <c r="G54" s="38"/>
      <c r="H54" s="38"/>
    </row>
    <row r="55" spans="1:8" s="36" customFormat="1">
      <c r="A55" s="22" t="str">
        <f>'LTS - 2012'!C10</f>
        <v>Moneda Nacional</v>
      </c>
      <c r="B55" s="41">
        <v>40926</v>
      </c>
      <c r="C55" s="14">
        <v>5000</v>
      </c>
      <c r="D55" s="58">
        <v>97.406000000000006</v>
      </c>
      <c r="E55" s="38">
        <v>2.6338E-2</v>
      </c>
      <c r="F55" s="29">
        <f>C55/$C$62*E55</f>
        <v>8.0272349348385283E-4</v>
      </c>
      <c r="G55" s="38">
        <v>2.5655000000000001E-2</v>
      </c>
      <c r="H55" s="38">
        <v>2.6334E-2</v>
      </c>
    </row>
    <row r="56" spans="1:8" s="36" customFormat="1">
      <c r="B56" s="41"/>
      <c r="C56" s="14">
        <v>10000</v>
      </c>
      <c r="D56" s="58">
        <v>97.405000000000001</v>
      </c>
      <c r="E56" s="38">
        <v>2.6349000000000001E-2</v>
      </c>
      <c r="F56" s="29">
        <f t="shared" ref="F56:F61" si="2">C56/$C$62*E56</f>
        <v>1.6061174978970339E-3</v>
      </c>
      <c r="G56" s="38">
        <v>2.5655000000000001E-2</v>
      </c>
      <c r="H56" s="38">
        <v>2.6345E-2</v>
      </c>
    </row>
    <row r="57" spans="1:8" s="36" customFormat="1">
      <c r="A57" s="26"/>
      <c r="B57" s="41"/>
      <c r="C57" s="20">
        <v>83000</v>
      </c>
      <c r="D57" s="58">
        <v>97.405000000000001</v>
      </c>
      <c r="E57" s="38">
        <v>2.6349000000000001E-2</v>
      </c>
      <c r="F57" s="29">
        <f t="shared" si="2"/>
        <v>1.3330775232545384E-2</v>
      </c>
      <c r="G57" s="38">
        <v>2.5655000000000001E-2</v>
      </c>
      <c r="H57" s="38">
        <v>2.6345E-2</v>
      </c>
    </row>
    <row r="58" spans="1:8" s="36" customFormat="1">
      <c r="B58" s="41"/>
      <c r="C58" s="20">
        <v>17000</v>
      </c>
      <c r="D58" s="58">
        <v>97.405000000000001</v>
      </c>
      <c r="E58" s="38">
        <v>2.6349000000000001E-2</v>
      </c>
      <c r="F58" s="29">
        <f t="shared" si="2"/>
        <v>2.7303997464249575E-3</v>
      </c>
      <c r="G58" s="38">
        <v>2.5655000000000001E-2</v>
      </c>
      <c r="H58" s="38">
        <v>2.6345E-2</v>
      </c>
    </row>
    <row r="59" spans="1:8" s="36" customFormat="1">
      <c r="B59" s="41"/>
      <c r="C59" s="20">
        <v>30000</v>
      </c>
      <c r="D59" s="58">
        <v>97.405000000000001</v>
      </c>
      <c r="E59" s="38">
        <v>2.6349000000000001E-2</v>
      </c>
      <c r="F59" s="29">
        <f t="shared" si="2"/>
        <v>4.8183524936911016E-3</v>
      </c>
      <c r="G59" s="38">
        <v>2.5655000000000001E-2</v>
      </c>
      <c r="H59" s="38">
        <v>2.6345E-2</v>
      </c>
    </row>
    <row r="60" spans="1:8" s="36" customFormat="1">
      <c r="B60" s="41"/>
      <c r="C60" s="20">
        <v>17000</v>
      </c>
      <c r="D60" s="58">
        <v>97.4</v>
      </c>
      <c r="E60" s="38">
        <v>2.6401000000000001E-2</v>
      </c>
      <c r="F60" s="29">
        <f t="shared" si="2"/>
        <v>2.7357882160751949E-3</v>
      </c>
      <c r="G60" s="38">
        <v>2.5714000000000001E-2</v>
      </c>
      <c r="H60" s="38">
        <v>2.6397E-2</v>
      </c>
    </row>
    <row r="61" spans="1:8" s="36" customFormat="1">
      <c r="B61" s="41"/>
      <c r="C61" s="20">
        <v>2054</v>
      </c>
      <c r="D61" s="58">
        <v>97.4</v>
      </c>
      <c r="E61" s="38">
        <v>2.6401000000000001E-2</v>
      </c>
      <c r="F61" s="29">
        <f t="shared" si="2"/>
        <v>3.3054758798932058E-4</v>
      </c>
      <c r="G61" s="38">
        <v>2.5714000000000001E-2</v>
      </c>
      <c r="H61" s="38">
        <v>2.6397E-2</v>
      </c>
    </row>
    <row r="62" spans="1:8" s="65" customFormat="1">
      <c r="B62" s="63"/>
      <c r="C62" s="70">
        <f>SUM(C55:C61)</f>
        <v>164054</v>
      </c>
      <c r="E62" s="66"/>
      <c r="F62" s="71">
        <f>SUM(F55:F61)</f>
        <v>2.6354704268106845E-2</v>
      </c>
      <c r="G62" s="66"/>
      <c r="H62" s="66"/>
    </row>
    <row r="63" spans="1:8" s="36" customFormat="1">
      <c r="B63" s="41"/>
      <c r="C63" s="20"/>
      <c r="E63" s="38"/>
      <c r="F63" s="27"/>
      <c r="G63" s="38"/>
      <c r="H63" s="38"/>
    </row>
    <row r="64" spans="1:8" s="36" customFormat="1">
      <c r="A64" s="22" t="str">
        <f>'LTS - 2012'!C11</f>
        <v>Moneda Nacional</v>
      </c>
      <c r="B64" s="41">
        <v>40933</v>
      </c>
      <c r="C64" s="59">
        <v>25000</v>
      </c>
      <c r="D64" s="58">
        <v>99.811999999999998</v>
      </c>
      <c r="E64" s="38">
        <v>7.4510000000000002E-3</v>
      </c>
      <c r="F64" s="72">
        <f>C64/$C$65*E64</f>
        <v>7.4510000000000002E-3</v>
      </c>
      <c r="G64" s="38">
        <v>7.437E-3</v>
      </c>
      <c r="H64" s="38">
        <v>7.4720000000000003E-3</v>
      </c>
    </row>
    <row r="65" spans="1:8" s="65" customFormat="1">
      <c r="C65" s="64">
        <f>SUM(C64)</f>
        <v>25000</v>
      </c>
      <c r="E65" s="66"/>
      <c r="F65" s="67">
        <f>SUM(F64)</f>
        <v>7.4510000000000002E-3</v>
      </c>
      <c r="G65" s="66"/>
      <c r="H65" s="66"/>
    </row>
    <row r="66" spans="1:8" s="36" customFormat="1" ht="15.75" customHeight="1">
      <c r="C66" s="20"/>
      <c r="E66" s="38"/>
      <c r="F66" s="27"/>
      <c r="G66" s="38"/>
      <c r="H66" s="38"/>
    </row>
    <row r="67" spans="1:8" s="36" customFormat="1">
      <c r="A67" s="22" t="str">
        <f>'LTS - 2012'!C12</f>
        <v>Moneda Nacional</v>
      </c>
      <c r="B67" s="41">
        <v>40933</v>
      </c>
      <c r="C67" s="59">
        <v>40000</v>
      </c>
      <c r="D67" s="58">
        <v>99.257000000000005</v>
      </c>
      <c r="E67" s="38">
        <v>1.4807000000000001E-2</v>
      </c>
      <c r="F67" s="72">
        <f>C67/$C$68*E67</f>
        <v>1.4807000000000001E-2</v>
      </c>
      <c r="G67" s="38">
        <v>1.4697E-2</v>
      </c>
      <c r="H67" s="38">
        <v>1.4860999999999999E-2</v>
      </c>
    </row>
    <row r="68" spans="1:8" s="65" customFormat="1">
      <c r="C68" s="64">
        <f>SUM(C67)</f>
        <v>40000</v>
      </c>
      <c r="E68" s="66"/>
      <c r="F68" s="67">
        <f>SUM(F67)</f>
        <v>1.4807000000000001E-2</v>
      </c>
      <c r="G68" s="66"/>
      <c r="H68" s="66"/>
    </row>
    <row r="69" spans="1:8" s="36" customFormat="1">
      <c r="A69" s="39"/>
      <c r="C69" s="14"/>
      <c r="F69" s="29"/>
    </row>
    <row r="70" spans="1:8" s="36" customFormat="1">
      <c r="A70" s="22" t="str">
        <f>'LTS - 2012'!C13</f>
        <v>Moneda Nacional</v>
      </c>
      <c r="B70" s="41">
        <v>40933</v>
      </c>
      <c r="C70" s="14">
        <v>24500</v>
      </c>
      <c r="D70" s="58">
        <v>98.295000000000002</v>
      </c>
      <c r="E70" s="38">
        <v>2.2873999999999999E-2</v>
      </c>
      <c r="F70" s="29">
        <f>C70/$C$72*E70</f>
        <v>6.6321065088757389E-3</v>
      </c>
      <c r="G70" s="38">
        <v>2.2484000000000001E-2</v>
      </c>
      <c r="H70" s="38">
        <v>2.2936000000000002E-2</v>
      </c>
    </row>
    <row r="71" spans="1:8" s="36" customFormat="1">
      <c r="A71" s="73"/>
      <c r="B71" s="41"/>
      <c r="C71" s="59">
        <v>60000</v>
      </c>
      <c r="D71" s="58">
        <v>98.286000000000001</v>
      </c>
      <c r="E71" s="38">
        <v>2.2995999999999999E-2</v>
      </c>
      <c r="F71" s="72">
        <f>C71/$C$72*E71</f>
        <v>1.632852071005917E-2</v>
      </c>
      <c r="G71" s="38">
        <v>2.2602000000000001E-2</v>
      </c>
      <c r="H71" s="38">
        <v>2.3060000000000001E-2</v>
      </c>
    </row>
    <row r="72" spans="1:8" s="65" customFormat="1">
      <c r="C72" s="64">
        <f>SUM(C70:C71)</f>
        <v>84500</v>
      </c>
      <c r="E72" s="66"/>
      <c r="F72" s="67">
        <f>SUM(F70:F71)</f>
        <v>2.2960627218934909E-2</v>
      </c>
      <c r="G72" s="66"/>
      <c r="H72" s="66"/>
    </row>
    <row r="73" spans="1:8" s="36" customFormat="1">
      <c r="C73" s="20"/>
      <c r="E73" s="38"/>
      <c r="F73" s="27"/>
      <c r="G73" s="38"/>
      <c r="H73" s="38"/>
    </row>
    <row r="74" spans="1:8" s="36" customFormat="1">
      <c r="A74" s="22" t="str">
        <f>'LTS - 2012'!C14</f>
        <v>Moneda Nacional</v>
      </c>
      <c r="B74" s="41">
        <v>40933</v>
      </c>
      <c r="C74" s="14">
        <v>12500</v>
      </c>
      <c r="D74" s="58">
        <v>97.411000000000001</v>
      </c>
      <c r="E74" s="38">
        <v>2.6286E-2</v>
      </c>
      <c r="F74" s="29">
        <f>C74/$C$85*E74</f>
        <v>1.8345896147403684E-3</v>
      </c>
      <c r="G74" s="38">
        <v>2.5604999999999999E-2</v>
      </c>
      <c r="H74" s="38">
        <v>2.6282E-2</v>
      </c>
    </row>
    <row r="75" spans="1:8" s="36" customFormat="1">
      <c r="A75" s="73"/>
      <c r="B75" s="41"/>
      <c r="C75" s="14">
        <v>10000</v>
      </c>
      <c r="D75" s="58">
        <v>97.706999999999994</v>
      </c>
      <c r="E75" s="38">
        <v>2.6328000000000001E-2</v>
      </c>
      <c r="F75" s="29">
        <f t="shared" ref="F75:F84" si="3">C75/$C$85*E75</f>
        <v>1.4700167504187605E-3</v>
      </c>
      <c r="G75" s="38">
        <v>2.5645000000000001E-2</v>
      </c>
      <c r="H75" s="38">
        <v>2.6324E-2</v>
      </c>
    </row>
    <row r="76" spans="1:8" s="36" customFormat="1">
      <c r="A76" s="73"/>
      <c r="B76" s="41"/>
      <c r="C76" s="14">
        <v>9600</v>
      </c>
      <c r="D76" s="58">
        <v>97.406000000000006</v>
      </c>
      <c r="E76" s="38">
        <v>2.6338E-2</v>
      </c>
      <c r="F76" s="29">
        <f t="shared" si="3"/>
        <v>1.4117520938023451E-3</v>
      </c>
      <c r="G76" s="38">
        <v>2.5655000000000001E-2</v>
      </c>
      <c r="H76" s="38">
        <v>2.6334E-2</v>
      </c>
    </row>
    <row r="77" spans="1:8" s="36" customFormat="1">
      <c r="A77" s="73"/>
      <c r="B77" s="41"/>
      <c r="C77" s="14">
        <v>30000</v>
      </c>
      <c r="D77" s="58">
        <v>97.405000000000001</v>
      </c>
      <c r="E77" s="38">
        <v>2.6349000000000001E-2</v>
      </c>
      <c r="F77" s="29">
        <f t="shared" si="3"/>
        <v>4.4135678391959803E-3</v>
      </c>
      <c r="G77" s="38">
        <v>2.5665E-2</v>
      </c>
      <c r="H77" s="38">
        <v>2.6345E-2</v>
      </c>
    </row>
    <row r="78" spans="1:8" s="36" customFormat="1">
      <c r="A78" s="73"/>
      <c r="B78" s="41"/>
      <c r="C78" s="14">
        <v>5000</v>
      </c>
      <c r="D78" s="58">
        <v>97.405000000000001</v>
      </c>
      <c r="E78" s="38">
        <v>2.6349000000000001E-2</v>
      </c>
      <c r="F78" s="29">
        <f t="shared" si="3"/>
        <v>7.3559463986599667E-4</v>
      </c>
      <c r="G78" s="38">
        <v>2.5665E-2</v>
      </c>
      <c r="H78" s="38">
        <v>2.6345E-2</v>
      </c>
    </row>
    <row r="79" spans="1:8" s="36" customFormat="1">
      <c r="A79" s="73"/>
      <c r="B79" s="41"/>
      <c r="C79" s="14">
        <v>5000</v>
      </c>
      <c r="D79" s="58">
        <v>97.405000000000001</v>
      </c>
      <c r="E79" s="38">
        <v>2.6349000000000001E-2</v>
      </c>
      <c r="F79" s="29">
        <f t="shared" si="3"/>
        <v>7.3559463986599667E-4</v>
      </c>
      <c r="G79" s="38">
        <v>2.5665E-2</v>
      </c>
      <c r="H79" s="38">
        <v>2.6345E-2</v>
      </c>
    </row>
    <row r="80" spans="1:8" s="36" customFormat="1">
      <c r="A80" s="73"/>
      <c r="B80" s="41"/>
      <c r="C80" s="14">
        <v>40000</v>
      </c>
      <c r="D80" s="58">
        <v>97.405000000000001</v>
      </c>
      <c r="E80" s="38">
        <v>2.6349000000000001E-2</v>
      </c>
      <c r="F80" s="29">
        <f t="shared" si="3"/>
        <v>5.8847571189279734E-3</v>
      </c>
      <c r="G80" s="38">
        <v>2.5665E-2</v>
      </c>
      <c r="H80" s="38">
        <v>2.6345E-2</v>
      </c>
    </row>
    <row r="81" spans="1:8" s="36" customFormat="1">
      <c r="A81" s="73"/>
      <c r="B81" s="41"/>
      <c r="C81" s="14">
        <v>7000</v>
      </c>
      <c r="D81" s="58">
        <v>97.4</v>
      </c>
      <c r="E81" s="38">
        <v>2.6401000000000001E-2</v>
      </c>
      <c r="F81" s="29">
        <f t="shared" si="3"/>
        <v>1.0318648799553323E-3</v>
      </c>
      <c r="G81" s="38">
        <v>2.5714000000000001E-2</v>
      </c>
      <c r="H81" s="38">
        <v>2.6397E-2</v>
      </c>
    </row>
    <row r="82" spans="1:8" s="36" customFormat="1">
      <c r="A82" s="73"/>
      <c r="B82" s="41"/>
      <c r="C82" s="14">
        <v>30000</v>
      </c>
      <c r="D82" s="58">
        <v>97.4</v>
      </c>
      <c r="E82" s="38">
        <v>2.6401000000000001E-2</v>
      </c>
      <c r="F82" s="29">
        <f t="shared" si="3"/>
        <v>4.4222780569514245E-3</v>
      </c>
      <c r="G82" s="38">
        <v>2.5714000000000001E-2</v>
      </c>
      <c r="H82" s="38">
        <v>2.6397E-2</v>
      </c>
    </row>
    <row r="83" spans="1:8" s="36" customFormat="1">
      <c r="A83" s="73"/>
      <c r="B83" s="41"/>
      <c r="C83" s="14">
        <v>20000</v>
      </c>
      <c r="D83" s="58">
        <v>97.4</v>
      </c>
      <c r="E83" s="38">
        <v>2.6401000000000001E-2</v>
      </c>
      <c r="F83" s="29">
        <f t="shared" si="3"/>
        <v>2.9481853713009491E-3</v>
      </c>
      <c r="G83" s="38">
        <v>2.5714000000000001E-2</v>
      </c>
      <c r="H83" s="38">
        <v>2.6397E-2</v>
      </c>
    </row>
    <row r="84" spans="1:8" s="36" customFormat="1">
      <c r="A84" s="73"/>
      <c r="B84" s="41"/>
      <c r="C84" s="59">
        <v>10000</v>
      </c>
      <c r="D84" s="58">
        <v>97.394999999999996</v>
      </c>
      <c r="E84" s="38">
        <v>2.6453000000000001E-2</v>
      </c>
      <c r="F84" s="72">
        <f t="shared" si="3"/>
        <v>1.4769960915689559E-3</v>
      </c>
      <c r="G84" s="38">
        <v>2.5763999999999999E-2</v>
      </c>
      <c r="H84" s="38">
        <v>2.6449E-2</v>
      </c>
    </row>
    <row r="85" spans="1:8" s="65" customFormat="1">
      <c r="C85" s="64">
        <f>SUM(C74:C84)</f>
        <v>179100</v>
      </c>
      <c r="E85" s="66"/>
      <c r="F85" s="67">
        <f>SUM(F74:F84)</f>
        <v>2.636519709659408E-2</v>
      </c>
      <c r="G85" s="66"/>
      <c r="H85" s="66"/>
    </row>
    <row r="86" spans="1:8" s="36" customFormat="1">
      <c r="A86" s="39"/>
      <c r="C86" s="14"/>
      <c r="F86" s="29"/>
    </row>
    <row r="87" spans="1:8" s="36" customFormat="1">
      <c r="A87" s="22" t="str">
        <f>'LTS - 2012'!C15</f>
        <v>Moneda Nacional</v>
      </c>
      <c r="B87" s="41">
        <v>40940</v>
      </c>
      <c r="C87" s="59">
        <v>70000</v>
      </c>
      <c r="D87" s="58">
        <v>99.81</v>
      </c>
      <c r="E87" s="38">
        <v>7.5310000000000004E-3</v>
      </c>
      <c r="F87" s="72">
        <f>C87/$C$88*E87</f>
        <v>7.5310000000000004E-3</v>
      </c>
      <c r="G87" s="38">
        <v>7.5160000000000001E-3</v>
      </c>
      <c r="H87" s="38">
        <v>7.5519999999999997E-3</v>
      </c>
    </row>
    <row r="88" spans="1:8" s="65" customFormat="1">
      <c r="A88" s="74"/>
      <c r="B88" s="63"/>
      <c r="C88" s="64">
        <f>SUM(C87)</f>
        <v>70000</v>
      </c>
      <c r="E88" s="66"/>
      <c r="F88" s="67">
        <f>SUM(F87)</f>
        <v>7.5310000000000004E-3</v>
      </c>
      <c r="G88" s="66"/>
      <c r="H88" s="66"/>
    </row>
    <row r="89" spans="1:8" s="36" customFormat="1">
      <c r="C89" s="20"/>
      <c r="E89" s="38"/>
      <c r="F89" s="27"/>
      <c r="G89" s="38"/>
      <c r="H89" s="38"/>
    </row>
    <row r="90" spans="1:8" s="36" customFormat="1">
      <c r="A90" s="22" t="str">
        <f>'LTS - 2012'!C16</f>
        <v>Moneda Nacional</v>
      </c>
      <c r="B90" s="41">
        <v>40940</v>
      </c>
      <c r="C90" s="14">
        <v>60000</v>
      </c>
      <c r="D90" s="58">
        <v>98.3</v>
      </c>
      <c r="E90" s="38">
        <v>2.2804999999999999E-2</v>
      </c>
      <c r="F90" s="29">
        <f>C90/$C$92*E90</f>
        <v>1.5203333333333333E-2</v>
      </c>
      <c r="G90" s="38">
        <v>2.2418E-2</v>
      </c>
      <c r="H90" s="38">
        <v>2.2867999999999999E-2</v>
      </c>
    </row>
    <row r="91" spans="1:8" s="36" customFormat="1">
      <c r="C91" s="14">
        <v>30000</v>
      </c>
      <c r="D91" s="36">
        <v>98.286000000000001</v>
      </c>
      <c r="E91" s="38">
        <v>2.2995999999999999E-2</v>
      </c>
      <c r="F91" s="29">
        <f>C91/$C$92*E91</f>
        <v>7.665333333333333E-3</v>
      </c>
      <c r="G91" s="51">
        <v>2.2602000000000001E-2</v>
      </c>
      <c r="H91" s="51">
        <v>2.3060000000000001E-2</v>
      </c>
    </row>
    <row r="92" spans="1:8" s="65" customFormat="1">
      <c r="A92" s="74"/>
      <c r="B92" s="63"/>
      <c r="C92" s="19">
        <f>SUM(C90:C91)</f>
        <v>90000</v>
      </c>
      <c r="E92" s="66"/>
      <c r="F92" s="71">
        <f>SUM(F90:F91)</f>
        <v>2.2868666666666666E-2</v>
      </c>
      <c r="G92" s="66"/>
      <c r="H92" s="66"/>
    </row>
    <row r="93" spans="1:8" s="36" customFormat="1">
      <c r="A93" s="39"/>
      <c r="C93" s="14"/>
      <c r="E93" s="51"/>
      <c r="F93" s="29"/>
      <c r="G93" s="51"/>
      <c r="H93" s="51"/>
    </row>
    <row r="94" spans="1:8" s="36" customFormat="1">
      <c r="A94" s="22" t="str">
        <f>'LTS - 2012'!C17</f>
        <v>Moneda Nacional</v>
      </c>
      <c r="B94" s="41">
        <v>40940</v>
      </c>
      <c r="C94" s="14">
        <v>62000</v>
      </c>
      <c r="D94" s="58">
        <v>97.44</v>
      </c>
      <c r="E94" s="38">
        <v>2.5984E-2</v>
      </c>
      <c r="F94" s="29">
        <f t="shared" ref="F94:F99" si="4">C94/$C$100*E94</f>
        <v>6.3928888888888889E-3</v>
      </c>
      <c r="G94" s="38">
        <v>2.5319000000000001E-2</v>
      </c>
      <c r="H94" s="38">
        <v>2.598E-2</v>
      </c>
    </row>
    <row r="95" spans="1:8" s="36" customFormat="1">
      <c r="A95" s="26"/>
      <c r="B95" s="41"/>
      <c r="C95" s="14">
        <v>40000</v>
      </c>
      <c r="D95" s="58">
        <v>97.438000000000002</v>
      </c>
      <c r="E95" s="38">
        <v>2.6005E-2</v>
      </c>
      <c r="F95" s="29">
        <f t="shared" si="4"/>
        <v>4.127777777777778E-3</v>
      </c>
      <c r="G95" s="38">
        <v>2.5337999999999999E-2</v>
      </c>
      <c r="H95" s="38">
        <v>2.6001E-2</v>
      </c>
    </row>
    <row r="96" spans="1:8" s="36" customFormat="1">
      <c r="A96" s="39"/>
      <c r="C96" s="14">
        <v>40000</v>
      </c>
      <c r="D96" s="58">
        <v>97.41</v>
      </c>
      <c r="E96" s="51">
        <v>2.6296E-2</v>
      </c>
      <c r="F96" s="29">
        <f t="shared" si="4"/>
        <v>4.1739682539682537E-3</v>
      </c>
      <c r="G96" s="51">
        <v>2.5614999999999999E-2</v>
      </c>
      <c r="H96" s="51">
        <v>2.6293E-2</v>
      </c>
    </row>
    <row r="97" spans="1:8" s="36" customFormat="1">
      <c r="C97" s="14">
        <v>40000</v>
      </c>
      <c r="D97" s="58">
        <v>97.405000000000001</v>
      </c>
      <c r="E97" s="51">
        <v>2.6349000000000001E-2</v>
      </c>
      <c r="F97" s="29">
        <f t="shared" si="4"/>
        <v>4.1823809523809522E-3</v>
      </c>
      <c r="G97" s="51">
        <v>2.5665E-2</v>
      </c>
      <c r="H97" s="51">
        <v>2.6345E-2</v>
      </c>
    </row>
    <row r="98" spans="1:8" s="36" customFormat="1">
      <c r="A98" s="26"/>
      <c r="B98" s="41"/>
      <c r="C98" s="14">
        <v>20000</v>
      </c>
      <c r="D98" s="58">
        <v>97.405000000000001</v>
      </c>
      <c r="E98" s="38">
        <v>2.6349000000000001E-2</v>
      </c>
      <c r="F98" s="29">
        <f t="shared" si="4"/>
        <v>2.0911904761904761E-3</v>
      </c>
      <c r="G98" s="38">
        <v>2.5665E-2</v>
      </c>
      <c r="H98" s="38">
        <v>2.6345E-2</v>
      </c>
    </row>
    <row r="99" spans="1:8" s="36" customFormat="1">
      <c r="C99" s="14">
        <v>50000</v>
      </c>
      <c r="D99" s="58">
        <v>97.405000000000001</v>
      </c>
      <c r="E99" s="38">
        <v>2.6349000000000001E-2</v>
      </c>
      <c r="F99" s="29">
        <f t="shared" si="4"/>
        <v>5.22797619047619E-3</v>
      </c>
      <c r="G99" s="38">
        <v>2.5665E-2</v>
      </c>
      <c r="H99" s="38">
        <v>2.6345E-2</v>
      </c>
    </row>
    <row r="100" spans="1:8" s="65" customFormat="1">
      <c r="A100" s="69"/>
      <c r="C100" s="19">
        <f>SUM(C94:C99)</f>
        <v>252000</v>
      </c>
      <c r="E100" s="77"/>
      <c r="F100" s="28">
        <f>SUM(F94:F99)</f>
        <v>2.6196182539682537E-2</v>
      </c>
      <c r="G100" s="77"/>
      <c r="H100" s="77"/>
    </row>
    <row r="101" spans="1:8" s="36" customFormat="1">
      <c r="C101" s="14"/>
      <c r="E101" s="51"/>
      <c r="F101" s="29"/>
      <c r="G101" s="51"/>
      <c r="H101" s="51"/>
    </row>
    <row r="102" spans="1:8" s="36" customFormat="1">
      <c r="A102" s="22" t="str">
        <f>'LTS - 2012'!C18</f>
        <v>Moneda Nacional</v>
      </c>
      <c r="B102" s="41">
        <v>40947</v>
      </c>
      <c r="C102" s="14">
        <v>40000</v>
      </c>
      <c r="D102" s="58">
        <v>99.8</v>
      </c>
      <c r="E102" s="38">
        <v>7.9279999999999993E-3</v>
      </c>
      <c r="F102" s="29">
        <f>C102/$C$103*E102</f>
        <v>7.9279999999999993E-3</v>
      </c>
      <c r="G102" s="38">
        <v>7.9120000000000006E-3</v>
      </c>
      <c r="H102" s="38">
        <v>7.9509999999999997E-3</v>
      </c>
    </row>
    <row r="103" spans="1:8" s="65" customFormat="1">
      <c r="A103" s="69"/>
      <c r="C103" s="19">
        <f>SUM(C102)</f>
        <v>40000</v>
      </c>
      <c r="E103" s="77"/>
      <c r="F103" s="28">
        <f>SUM(F102)</f>
        <v>7.9279999999999993E-3</v>
      </c>
      <c r="G103" s="77"/>
      <c r="H103" s="77"/>
    </row>
    <row r="104" spans="1:8" s="36" customFormat="1">
      <c r="C104" s="14"/>
      <c r="E104" s="51"/>
      <c r="F104" s="29"/>
      <c r="G104" s="51"/>
      <c r="H104" s="51"/>
    </row>
    <row r="105" spans="1:8" s="36" customFormat="1">
      <c r="A105" s="22" t="str">
        <f>'LTS - 2012'!C19</f>
        <v>Moneda Nacional</v>
      </c>
      <c r="B105" s="41">
        <v>40947</v>
      </c>
      <c r="C105" s="14">
        <v>5000</v>
      </c>
      <c r="D105" s="58">
        <v>99.257000000000005</v>
      </c>
      <c r="E105" s="38">
        <v>1.4807000000000001E-2</v>
      </c>
      <c r="F105" s="29">
        <f>C105/$C$108*E105</f>
        <v>9.8713333333333344E-4</v>
      </c>
      <c r="G105" s="38">
        <v>1.4697E-2</v>
      </c>
      <c r="H105" s="38">
        <v>1.4860999999999999E-2</v>
      </c>
    </row>
    <row r="106" spans="1:8" s="36" customFormat="1">
      <c r="A106" s="39"/>
      <c r="C106" s="14">
        <v>20000</v>
      </c>
      <c r="D106" s="36">
        <v>99.247</v>
      </c>
      <c r="E106" s="51">
        <v>1.5008000000000001E-2</v>
      </c>
      <c r="F106" s="29">
        <f>C106/$C$108*E106</f>
        <v>4.0021333333333338E-3</v>
      </c>
      <c r="G106" s="51">
        <v>1.4895E-2</v>
      </c>
      <c r="H106" s="51">
        <v>1.5063E-2</v>
      </c>
    </row>
    <row r="107" spans="1:8" s="36" customFormat="1">
      <c r="C107" s="14">
        <v>50000</v>
      </c>
      <c r="D107" s="36">
        <v>99.245000000000005</v>
      </c>
      <c r="E107" s="51">
        <v>1.5048000000000001E-2</v>
      </c>
      <c r="F107" s="29">
        <f>C107/$C$108*E107</f>
        <v>1.0031999999999999E-2</v>
      </c>
      <c r="G107" s="51">
        <v>1.4933999999999999E-2</v>
      </c>
      <c r="H107" s="51">
        <v>1.5103999999999999E-2</v>
      </c>
    </row>
    <row r="108" spans="1:8" s="65" customFormat="1">
      <c r="A108" s="74"/>
      <c r="B108" s="63"/>
      <c r="C108" s="19">
        <f>SUM(C105:C107)</f>
        <v>75000</v>
      </c>
      <c r="E108" s="66"/>
      <c r="F108" s="71">
        <f>SUM(F105:F107)</f>
        <v>1.5021266666666666E-2</v>
      </c>
      <c r="G108" s="66"/>
      <c r="H108" s="66"/>
    </row>
    <row r="109" spans="1:8" s="36" customFormat="1">
      <c r="C109" s="14"/>
      <c r="E109" s="38"/>
      <c r="F109" s="27"/>
      <c r="G109" s="38"/>
      <c r="H109" s="38"/>
    </row>
    <row r="110" spans="1:8" s="36" customFormat="1">
      <c r="A110" s="39"/>
      <c r="C110" s="14"/>
      <c r="E110" s="51"/>
      <c r="F110" s="29"/>
      <c r="G110" s="51"/>
      <c r="H110" s="51"/>
    </row>
    <row r="111" spans="1:8" s="36" customFormat="1">
      <c r="A111" s="22" t="str">
        <f>'LTS - 2012'!C20</f>
        <v>Moneda Nacional</v>
      </c>
      <c r="B111" s="41">
        <v>40947</v>
      </c>
      <c r="C111" s="14">
        <v>30000</v>
      </c>
      <c r="D111" s="58">
        <v>98.322000000000003</v>
      </c>
      <c r="E111" s="38">
        <v>2.2505000000000001E-2</v>
      </c>
      <c r="F111" s="29">
        <f>C111/$C$112*E111</f>
        <v>2.2505000000000001E-2</v>
      </c>
      <c r="G111" s="38">
        <v>2.2127000000000001E-2</v>
      </c>
      <c r="H111" s="38">
        <v>2.2565999999999999E-2</v>
      </c>
    </row>
    <row r="112" spans="1:8" s="65" customFormat="1">
      <c r="A112" s="74"/>
      <c r="B112" s="63"/>
      <c r="C112" s="19">
        <f>SUM(C111)</f>
        <v>30000</v>
      </c>
      <c r="E112" s="66"/>
      <c r="F112" s="71">
        <f>SUM(F111)</f>
        <v>2.2505000000000001E-2</v>
      </c>
      <c r="G112" s="66"/>
      <c r="H112" s="66"/>
    </row>
    <row r="113" spans="1:8" s="36" customFormat="1">
      <c r="C113" s="14"/>
      <c r="E113" s="38"/>
      <c r="F113" s="27"/>
      <c r="G113" s="38"/>
      <c r="H113" s="38"/>
    </row>
    <row r="114" spans="1:8" s="36" customFormat="1">
      <c r="C114" s="14"/>
      <c r="E114" s="51"/>
      <c r="F114" s="29"/>
      <c r="G114" s="51"/>
      <c r="H114" s="51"/>
    </row>
    <row r="115" spans="1:8" s="36" customFormat="1">
      <c r="A115" s="22" t="str">
        <f>'LTS - 2012'!C21</f>
        <v>Moneda Nacional</v>
      </c>
      <c r="B115" s="41">
        <v>40947</v>
      </c>
      <c r="C115" s="14">
        <v>30000</v>
      </c>
      <c r="D115" s="58">
        <v>97.477000000000004</v>
      </c>
      <c r="E115" s="38">
        <v>2.5599E-2</v>
      </c>
      <c r="F115" s="29">
        <f t="shared" ref="F115:F120" si="5">C115/$C$121*E115</f>
        <v>3.2403797468354431E-3</v>
      </c>
      <c r="G115" s="38">
        <v>2.4952999999999999E-2</v>
      </c>
      <c r="H115" s="38">
        <v>2.5595E-2</v>
      </c>
    </row>
    <row r="116" spans="1:8" s="36" customFormat="1">
      <c r="A116" s="39"/>
      <c r="C116" s="14">
        <v>70000</v>
      </c>
      <c r="D116" s="36">
        <v>97.457999999999998</v>
      </c>
      <c r="E116" s="51">
        <v>2.5795999999999999E-2</v>
      </c>
      <c r="F116" s="29">
        <f t="shared" si="5"/>
        <v>7.6190717299578058E-3</v>
      </c>
      <c r="G116" s="51">
        <v>2.5141E-2</v>
      </c>
      <c r="H116" s="51">
        <v>2.5793E-2</v>
      </c>
    </row>
    <row r="117" spans="1:8" s="36" customFormat="1">
      <c r="C117" s="14">
        <v>2000</v>
      </c>
      <c r="D117" s="36">
        <v>97.450999999999993</v>
      </c>
      <c r="E117" s="51">
        <v>2.5869E-2</v>
      </c>
      <c r="F117" s="29">
        <f t="shared" si="5"/>
        <v>2.1830379746835441E-4</v>
      </c>
      <c r="G117" s="51">
        <v>2.521E-2</v>
      </c>
      <c r="H117" s="51">
        <v>2.5866E-2</v>
      </c>
    </row>
    <row r="118" spans="1:8" s="36" customFormat="1">
      <c r="A118" s="26"/>
      <c r="B118" s="41"/>
      <c r="C118" s="14">
        <v>60000</v>
      </c>
      <c r="D118" s="58">
        <v>97.45</v>
      </c>
      <c r="E118" s="38">
        <v>2.588E-2</v>
      </c>
      <c r="F118" s="29">
        <f t="shared" si="5"/>
        <v>6.551898734177216E-3</v>
      </c>
      <c r="G118" s="38">
        <v>2.5219999999999999E-2</v>
      </c>
      <c r="H118" s="38">
        <v>2.5876E-2</v>
      </c>
    </row>
    <row r="119" spans="1:8" s="36" customFormat="1">
      <c r="C119" s="14">
        <v>15000</v>
      </c>
      <c r="D119" s="58">
        <v>97.45</v>
      </c>
      <c r="E119" s="38">
        <v>2.588E-2</v>
      </c>
      <c r="F119" s="29">
        <f t="shared" si="5"/>
        <v>1.637974683544304E-3</v>
      </c>
      <c r="G119" s="38">
        <v>2.5219999999999999E-2</v>
      </c>
      <c r="H119" s="38">
        <v>2.5876E-2</v>
      </c>
    </row>
    <row r="120" spans="1:8" s="36" customFormat="1">
      <c r="C120" s="14">
        <v>60000</v>
      </c>
      <c r="D120" s="58">
        <v>97.45</v>
      </c>
      <c r="E120" s="38">
        <v>2.588E-2</v>
      </c>
      <c r="F120" s="29">
        <f t="shared" si="5"/>
        <v>6.551898734177216E-3</v>
      </c>
      <c r="G120" s="38">
        <v>2.5219999999999999E-2</v>
      </c>
      <c r="H120" s="38">
        <v>2.5876E-2</v>
      </c>
    </row>
    <row r="121" spans="1:8" s="65" customFormat="1">
      <c r="C121" s="19">
        <f>SUM(C115:C120)</f>
        <v>237000</v>
      </c>
      <c r="E121" s="78"/>
      <c r="F121" s="71">
        <f>SUM(F115:F120)</f>
        <v>2.5819527426160341E-2</v>
      </c>
      <c r="G121" s="78"/>
      <c r="H121" s="78"/>
    </row>
    <row r="122" spans="1:8" s="36" customFormat="1">
      <c r="C122" s="14"/>
      <c r="E122" s="75"/>
      <c r="F122" s="45"/>
      <c r="G122" s="75"/>
      <c r="H122" s="75"/>
    </row>
    <row r="123" spans="1:8" s="36" customFormat="1">
      <c r="C123" s="14"/>
      <c r="E123" s="75"/>
      <c r="F123" s="45"/>
      <c r="G123" s="75"/>
      <c r="H123" s="75"/>
    </row>
    <row r="124" spans="1:8" s="36" customFormat="1">
      <c r="A124" s="22" t="str">
        <f>'LTS - 2012'!C22</f>
        <v>Moneda Nacional</v>
      </c>
      <c r="B124" s="41">
        <v>40954</v>
      </c>
      <c r="C124" s="14">
        <v>40000</v>
      </c>
      <c r="D124" s="58">
        <v>99.247</v>
      </c>
      <c r="E124" s="38">
        <v>1.5008000000000001E-2</v>
      </c>
      <c r="F124" s="29">
        <f>C124/$C$125*E124</f>
        <v>1.5008000000000001E-2</v>
      </c>
      <c r="G124" s="38">
        <v>1.4895E-2</v>
      </c>
      <c r="H124" s="38">
        <v>1.5063E-2</v>
      </c>
    </row>
    <row r="125" spans="1:8" s="65" customFormat="1">
      <c r="C125" s="19">
        <f>SUM(C124)</f>
        <v>40000</v>
      </c>
      <c r="E125" s="78"/>
      <c r="F125" s="71">
        <f>SUM(F124)</f>
        <v>1.5008000000000001E-2</v>
      </c>
      <c r="G125" s="78"/>
      <c r="H125" s="78"/>
    </row>
    <row r="126" spans="1:8" s="36" customFormat="1">
      <c r="A126" s="39"/>
      <c r="C126" s="14"/>
      <c r="E126" s="53"/>
      <c r="F126" s="76"/>
      <c r="G126" s="53"/>
      <c r="H126" s="53"/>
    </row>
    <row r="127" spans="1:8" s="36" customFormat="1">
      <c r="C127" s="14"/>
      <c r="E127" s="53"/>
      <c r="F127" s="76"/>
      <c r="G127" s="53"/>
      <c r="H127" s="53"/>
    </row>
    <row r="128" spans="1:8" s="36" customFormat="1">
      <c r="A128" s="22" t="str">
        <f>'LTS - 2012'!C23</f>
        <v>Moneda Nacional</v>
      </c>
      <c r="B128" s="41">
        <v>40954</v>
      </c>
      <c r="C128" s="14">
        <v>40000</v>
      </c>
      <c r="D128" s="58">
        <v>98.358999999999995</v>
      </c>
      <c r="E128" s="38">
        <v>2.2001E-2</v>
      </c>
      <c r="F128" s="29">
        <f>C128/$C$131*E128</f>
        <v>1.0476666666666665E-2</v>
      </c>
      <c r="G128" s="38">
        <v>2.164E-2</v>
      </c>
      <c r="H128" s="38">
        <v>2.2058999999999999E-2</v>
      </c>
    </row>
    <row r="129" spans="1:8" s="36" customFormat="1">
      <c r="C129" s="14">
        <v>40000</v>
      </c>
      <c r="D129" s="58">
        <v>98.35</v>
      </c>
      <c r="E129" s="38">
        <v>2.2123E-2</v>
      </c>
      <c r="F129" s="29">
        <f>C129/$C$131*E129</f>
        <v>1.0534761904761904E-2</v>
      </c>
      <c r="G129" s="38">
        <v>2.1758E-2</v>
      </c>
      <c r="H129" s="38">
        <v>2.2182E-2</v>
      </c>
    </row>
    <row r="130" spans="1:8" s="36" customFormat="1">
      <c r="A130" s="39"/>
      <c r="C130" s="14">
        <v>4000</v>
      </c>
      <c r="D130" s="58">
        <v>98.35</v>
      </c>
      <c r="E130" s="51">
        <v>2.2123E-2</v>
      </c>
      <c r="F130" s="29">
        <f>C130/$C$131*E130</f>
        <v>1.0534761904761904E-3</v>
      </c>
      <c r="G130" s="51">
        <v>2.1758E-2</v>
      </c>
      <c r="H130" s="51">
        <v>2.2182E-2</v>
      </c>
    </row>
    <row r="131" spans="1:8" s="65" customFormat="1">
      <c r="C131" s="19">
        <f>SUM(C128:C130)</f>
        <v>84000</v>
      </c>
      <c r="E131" s="78"/>
      <c r="F131" s="71">
        <f>SUM(F128:F130)</f>
        <v>2.2064904761904761E-2</v>
      </c>
      <c r="G131" s="78"/>
      <c r="H131" s="78"/>
    </row>
    <row r="132" spans="1:8" s="36" customFormat="1">
      <c r="A132" s="26"/>
      <c r="B132" s="41"/>
      <c r="C132" s="14"/>
      <c r="E132" s="75"/>
      <c r="F132" s="45"/>
      <c r="G132" s="75"/>
      <c r="H132" s="75"/>
    </row>
    <row r="133" spans="1:8" s="36" customFormat="1">
      <c r="A133" s="22" t="str">
        <f>'LTS - 2012'!C24</f>
        <v>Moneda Nacional</v>
      </c>
      <c r="B133" s="41">
        <v>40954</v>
      </c>
      <c r="C133" s="14">
        <v>5000</v>
      </c>
      <c r="D133" s="58">
        <v>97.650999999999996</v>
      </c>
      <c r="E133" s="38">
        <v>2.3791E-2</v>
      </c>
      <c r="F133" s="29">
        <f>C133/$C$137*E133</f>
        <v>5.8026829268292683E-4</v>
      </c>
      <c r="G133" s="38">
        <v>2.3231999999999999E-2</v>
      </c>
      <c r="H133" s="38">
        <v>2.3788E-2</v>
      </c>
    </row>
    <row r="134" spans="1:8" s="36" customFormat="1">
      <c r="A134" s="39"/>
      <c r="C134" s="14">
        <v>70000</v>
      </c>
      <c r="D134" s="58">
        <v>97.65</v>
      </c>
      <c r="E134" s="51">
        <v>2.3800999999999999E-2</v>
      </c>
      <c r="F134" s="29">
        <f>C134/$C$137*E134</f>
        <v>8.1271707317073175E-3</v>
      </c>
      <c r="G134" s="51">
        <v>2.3241999999999999E-2</v>
      </c>
      <c r="H134" s="51">
        <v>2.3798E-2</v>
      </c>
    </row>
    <row r="135" spans="1:8" s="36" customFormat="1">
      <c r="C135" s="14">
        <v>60000</v>
      </c>
      <c r="D135" s="58">
        <v>97.644999999999996</v>
      </c>
      <c r="E135" s="38">
        <v>2.3852999999999999E-2</v>
      </c>
      <c r="F135" s="29">
        <f>C135/$C$137*E135</f>
        <v>6.981365853658536E-3</v>
      </c>
      <c r="G135" s="38">
        <v>2.3290999999999999E-2</v>
      </c>
      <c r="H135" s="38">
        <v>2.385E-2</v>
      </c>
    </row>
    <row r="136" spans="1:8" s="36" customFormat="1">
      <c r="A136" s="26"/>
      <c r="B136" s="41"/>
      <c r="C136" s="14">
        <v>70000</v>
      </c>
      <c r="D136" s="58">
        <v>97.63</v>
      </c>
      <c r="E136" s="38">
        <v>2.4008999999999999E-2</v>
      </c>
      <c r="F136" s="29">
        <f>C136/$C$137*E136</f>
        <v>8.1981951219512201E-3</v>
      </c>
      <c r="G136" s="38">
        <v>2.3439999999999999E-2</v>
      </c>
      <c r="H136" s="38">
        <v>2.4004999999999999E-2</v>
      </c>
    </row>
    <row r="137" spans="1:8" s="65" customFormat="1">
      <c r="C137" s="19">
        <f>SUM(C133:C136)</f>
        <v>205000</v>
      </c>
      <c r="E137" s="78"/>
      <c r="F137" s="71">
        <f>SUM(F133:F136)</f>
        <v>2.3886999999999999E-2</v>
      </c>
      <c r="G137" s="78"/>
      <c r="H137" s="78"/>
    </row>
    <row r="138" spans="1:8" s="36" customFormat="1">
      <c r="C138" s="14"/>
      <c r="E138" s="75"/>
      <c r="F138" s="45"/>
      <c r="G138" s="75"/>
      <c r="H138" s="75"/>
    </row>
    <row r="139" spans="1:8" s="36" customFormat="1">
      <c r="A139" s="39"/>
      <c r="C139" s="14"/>
      <c r="E139" s="53"/>
      <c r="F139" s="76"/>
      <c r="G139" s="53"/>
      <c r="H139" s="53"/>
    </row>
    <row r="140" spans="1:8" s="36" customFormat="1">
      <c r="A140" s="22" t="str">
        <f>'LTS - 2012'!C25</f>
        <v>Moneda Nacional Inexada a la UFV (En UFVs)</v>
      </c>
      <c r="B140" s="41">
        <v>40961</v>
      </c>
      <c r="C140" s="14">
        <v>29000</v>
      </c>
      <c r="D140" s="58">
        <v>99.998999999999995</v>
      </c>
      <c r="E140" s="38">
        <v>1.0000000000000001E-5</v>
      </c>
      <c r="F140" s="29">
        <f t="shared" ref="F140:F145" si="6">C140/$C$146*E140</f>
        <v>1.8068535825545173E-6</v>
      </c>
      <c r="G140" s="38">
        <v>1.0000000000000001E-5</v>
      </c>
      <c r="H140" s="38">
        <v>1.0000000000000001E-5</v>
      </c>
    </row>
    <row r="141" spans="1:8" s="36" customFormat="1">
      <c r="A141" s="26"/>
      <c r="B141" s="41"/>
      <c r="C141" s="14">
        <v>69000</v>
      </c>
      <c r="D141" s="58">
        <v>99.998999999999995</v>
      </c>
      <c r="E141" s="38">
        <v>1.0000000000000001E-5</v>
      </c>
      <c r="F141" s="29">
        <f t="shared" si="6"/>
        <v>4.2990654205607481E-6</v>
      </c>
      <c r="G141" s="38">
        <v>1.0000000000000001E-5</v>
      </c>
      <c r="H141" s="38">
        <v>1.0000000000000001E-5</v>
      </c>
    </row>
    <row r="142" spans="1:8" s="36" customFormat="1">
      <c r="A142" s="39"/>
      <c r="C142" s="14">
        <v>19000</v>
      </c>
      <c r="D142" s="58">
        <v>99.998999999999995</v>
      </c>
      <c r="E142" s="38">
        <v>1.0000000000000001E-5</v>
      </c>
      <c r="F142" s="29">
        <f t="shared" si="6"/>
        <v>1.1838006230529595E-6</v>
      </c>
      <c r="G142" s="38">
        <v>1.0000000000000001E-5</v>
      </c>
      <c r="H142" s="38">
        <v>1.0000000000000001E-5</v>
      </c>
    </row>
    <row r="143" spans="1:8" s="36" customFormat="1">
      <c r="C143" s="14">
        <v>10500</v>
      </c>
      <c r="D143" s="58">
        <v>99.998999999999995</v>
      </c>
      <c r="E143" s="38">
        <v>1.0000000000000001E-5</v>
      </c>
      <c r="F143" s="29">
        <f t="shared" si="6"/>
        <v>6.5420560747663553E-7</v>
      </c>
      <c r="G143" s="38">
        <v>1.0000000000000001E-5</v>
      </c>
      <c r="H143" s="38">
        <v>1.0000000000000001E-5</v>
      </c>
    </row>
    <row r="144" spans="1:8" s="36" customFormat="1">
      <c r="A144" s="26"/>
      <c r="B144" s="41"/>
      <c r="C144" s="14">
        <v>20500</v>
      </c>
      <c r="D144" s="58">
        <v>99.998999999999995</v>
      </c>
      <c r="E144" s="38">
        <v>1.0000000000000001E-5</v>
      </c>
      <c r="F144" s="29">
        <f t="shared" si="6"/>
        <v>1.2772585669781931E-6</v>
      </c>
      <c r="G144" s="38">
        <v>1.0000000000000001E-5</v>
      </c>
      <c r="H144" s="38">
        <v>1.0000000000000001E-5</v>
      </c>
    </row>
    <row r="145" spans="1:8" s="36" customFormat="1">
      <c r="A145" s="26"/>
      <c r="C145" s="14">
        <v>12500</v>
      </c>
      <c r="D145" s="58">
        <v>99.998999999999995</v>
      </c>
      <c r="E145" s="38">
        <v>1.0000000000000001E-5</v>
      </c>
      <c r="F145" s="29">
        <f t="shared" si="6"/>
        <v>7.7881619937694709E-7</v>
      </c>
      <c r="G145" s="38">
        <v>1.0000000000000001E-5</v>
      </c>
      <c r="H145" s="38">
        <v>1.0000000000000001E-5</v>
      </c>
    </row>
    <row r="146" spans="1:8" s="65" customFormat="1">
      <c r="A146" s="74"/>
      <c r="C146" s="19">
        <f>SUM(C140:C145)</f>
        <v>160500</v>
      </c>
      <c r="E146" s="78"/>
      <c r="F146" s="71">
        <f>SUM(F140:F145)</f>
        <v>1.0000000000000001E-5</v>
      </c>
      <c r="G146" s="78"/>
      <c r="H146" s="78"/>
    </row>
    <row r="147" spans="1:8" s="36" customFormat="1">
      <c r="A147" s="39"/>
      <c r="C147" s="14"/>
      <c r="E147" s="53"/>
      <c r="F147" s="76"/>
      <c r="G147" s="53"/>
      <c r="H147" s="53"/>
    </row>
    <row r="148" spans="1:8" s="36" customFormat="1">
      <c r="A148" s="39"/>
      <c r="C148" s="14"/>
      <c r="E148" s="53"/>
      <c r="F148" s="76"/>
      <c r="G148" s="53"/>
      <c r="H148" s="53"/>
    </row>
    <row r="149" spans="1:8" s="36" customFormat="1">
      <c r="A149" s="22" t="str">
        <f>'LTS - 2012'!C26</f>
        <v>Moneda Nacional</v>
      </c>
      <c r="B149" s="41">
        <v>40961</v>
      </c>
      <c r="C149" s="14">
        <v>40000</v>
      </c>
      <c r="D149" s="58">
        <v>99.81</v>
      </c>
      <c r="E149" s="38">
        <v>7.5310000000000004E-3</v>
      </c>
      <c r="F149" s="29">
        <f>C149/$C$152*E149</f>
        <v>5.4770909090909098E-3</v>
      </c>
      <c r="G149" s="38">
        <v>7.5160000000000001E-3</v>
      </c>
      <c r="H149" s="38">
        <v>7.5519999999999997E-3</v>
      </c>
    </row>
    <row r="150" spans="1:8" s="36" customFormat="1">
      <c r="A150" s="26"/>
      <c r="B150" s="41"/>
      <c r="C150" s="14">
        <v>5000</v>
      </c>
      <c r="D150" s="58">
        <v>99.8</v>
      </c>
      <c r="E150" s="38">
        <v>7.9279999999999993E-3</v>
      </c>
      <c r="F150" s="29">
        <f>C150/$C$152*E150</f>
        <v>7.2072727272727273E-4</v>
      </c>
      <c r="G150" s="38">
        <v>7.9120000000000006E-3</v>
      </c>
      <c r="H150" s="38">
        <v>7.9509999999999997E-3</v>
      </c>
    </row>
    <row r="151" spans="1:8" s="36" customFormat="1">
      <c r="A151" s="26"/>
      <c r="C151" s="14">
        <v>10000</v>
      </c>
      <c r="D151" s="58">
        <v>99.8</v>
      </c>
      <c r="E151" s="38">
        <v>7.9279999999999993E-3</v>
      </c>
      <c r="F151" s="29">
        <f>C151/$C$152*E151</f>
        <v>1.4414545454545455E-3</v>
      </c>
      <c r="G151" s="38">
        <v>7.9120000000000006E-3</v>
      </c>
      <c r="H151" s="38">
        <v>7.9509999999999997E-3</v>
      </c>
    </row>
    <row r="152" spans="1:8" s="65" customFormat="1">
      <c r="A152" s="74"/>
      <c r="C152" s="19">
        <f>SUM(C149:C151)</f>
        <v>55000</v>
      </c>
      <c r="D152" s="79"/>
      <c r="E152" s="66"/>
      <c r="F152" s="80">
        <f>SUM(F149:F151)</f>
        <v>7.6392727272727281E-3</v>
      </c>
      <c r="G152" s="66"/>
      <c r="H152" s="66"/>
    </row>
    <row r="153" spans="1:8" s="36" customFormat="1">
      <c r="A153" s="26"/>
      <c r="C153" s="14"/>
      <c r="E153" s="75"/>
      <c r="F153" s="45"/>
      <c r="G153" s="75"/>
      <c r="H153" s="75"/>
    </row>
    <row r="154" spans="1:8" s="36" customFormat="1">
      <c r="A154" s="26"/>
      <c r="B154" s="41"/>
      <c r="C154" s="14"/>
      <c r="E154" s="75"/>
      <c r="F154" s="45"/>
      <c r="G154" s="75"/>
      <c r="H154" s="75"/>
    </row>
    <row r="155" spans="1:8" s="36" customFormat="1">
      <c r="A155" s="22" t="str">
        <f>'LTS - 2012'!C27</f>
        <v>Moneda Nacional</v>
      </c>
      <c r="B155" s="41">
        <v>40961</v>
      </c>
      <c r="C155" s="14">
        <v>5000</v>
      </c>
      <c r="D155" s="58">
        <v>99.25</v>
      </c>
      <c r="E155" s="38">
        <v>1.4947E-2</v>
      </c>
      <c r="F155" s="29">
        <f>C155/$C$158*E155</f>
        <v>7.1176190476190471E-4</v>
      </c>
      <c r="G155" s="38">
        <v>1.4834999999999999E-2</v>
      </c>
      <c r="H155" s="38">
        <v>1.5003000000000001E-2</v>
      </c>
    </row>
    <row r="156" spans="1:8" s="36" customFormat="1">
      <c r="C156" s="14">
        <v>70000</v>
      </c>
      <c r="D156" s="36">
        <v>99.248999999999995</v>
      </c>
      <c r="E156" s="51">
        <v>1.4947E-2</v>
      </c>
      <c r="F156" s="29">
        <f>C156/$C$158*E156</f>
        <v>9.9646666666666668E-3</v>
      </c>
      <c r="G156" s="51">
        <v>1.4855E-2</v>
      </c>
      <c r="H156" s="51">
        <v>1.5023E-2</v>
      </c>
    </row>
    <row r="157" spans="1:8" s="36" customFormat="1">
      <c r="A157" s="26"/>
      <c r="B157" s="41"/>
      <c r="C157" s="14">
        <v>30000</v>
      </c>
      <c r="D157" s="36">
        <v>99.248000000000005</v>
      </c>
      <c r="E157" s="38">
        <v>1.4987E-2</v>
      </c>
      <c r="F157" s="29">
        <f>C157/$C$158*E157</f>
        <v>4.2820000000000002E-3</v>
      </c>
      <c r="G157" s="38">
        <v>1.4874999999999999E-2</v>
      </c>
      <c r="H157" s="38">
        <v>1.5043000000000001E-2</v>
      </c>
    </row>
    <row r="158" spans="1:8" s="65" customFormat="1">
      <c r="C158" s="19">
        <f>SUM(C155:C157)</f>
        <v>105000</v>
      </c>
      <c r="E158" s="77"/>
      <c r="F158" s="28">
        <f>SUM(F155:F157)</f>
        <v>1.495842857142857E-2</v>
      </c>
      <c r="G158" s="81"/>
      <c r="H158" s="81"/>
    </row>
    <row r="159" spans="1:8" s="36" customFormat="1">
      <c r="A159" s="26"/>
      <c r="B159" s="41"/>
      <c r="C159" s="14"/>
      <c r="E159" s="75"/>
      <c r="F159" s="45"/>
      <c r="G159" s="75"/>
      <c r="H159" s="75"/>
    </row>
    <row r="160" spans="1:8" s="36" customFormat="1">
      <c r="A160" s="39"/>
      <c r="C160" s="14"/>
      <c r="E160" s="53"/>
      <c r="F160" s="76"/>
      <c r="G160" s="53"/>
      <c r="H160" s="53"/>
    </row>
    <row r="161" spans="1:8" s="36" customFormat="1">
      <c r="A161" s="22" t="str">
        <f>'LTS - 2012'!C28</f>
        <v>Moneda Nacional</v>
      </c>
      <c r="B161" s="41">
        <v>40961</v>
      </c>
      <c r="C161" s="14">
        <v>70000</v>
      </c>
      <c r="D161" s="58">
        <v>98.364999999999995</v>
      </c>
      <c r="E161" s="38">
        <v>2.1919000000000001E-2</v>
      </c>
      <c r="F161" s="29">
        <f>C161/$C$162*E161</f>
        <v>2.1919000000000001E-2</v>
      </c>
      <c r="G161" s="38">
        <v>2.1559999999999999E-2</v>
      </c>
      <c r="H161" s="38">
        <v>2.1977E-2</v>
      </c>
    </row>
    <row r="162" spans="1:8" s="65" customFormat="1">
      <c r="A162" s="74"/>
      <c r="B162" s="63"/>
      <c r="C162" s="19">
        <f>SUM(C161)</f>
        <v>70000</v>
      </c>
      <c r="E162" s="78"/>
      <c r="F162" s="71">
        <f>SUM(F161)</f>
        <v>2.1919000000000001E-2</v>
      </c>
      <c r="G162" s="78"/>
      <c r="H162" s="78"/>
    </row>
    <row r="163" spans="1:8" s="36" customFormat="1">
      <c r="C163" s="14"/>
      <c r="E163" s="75"/>
      <c r="F163" s="45"/>
      <c r="G163" s="75"/>
      <c r="H163" s="75"/>
    </row>
    <row r="164" spans="1:8" s="36" customFormat="1">
      <c r="A164" s="26"/>
      <c r="B164" s="41"/>
      <c r="C164" s="14"/>
      <c r="E164" s="75"/>
      <c r="F164" s="45"/>
      <c r="G164" s="75"/>
      <c r="H164" s="75"/>
    </row>
    <row r="165" spans="1:8" s="36" customFormat="1">
      <c r="A165" s="22" t="str">
        <f>'LTS - 2012'!C29</f>
        <v>Moneda Nacional</v>
      </c>
      <c r="B165" s="41">
        <v>40961</v>
      </c>
      <c r="C165" s="14">
        <v>30000</v>
      </c>
      <c r="D165" s="58">
        <v>97.7</v>
      </c>
      <c r="E165" s="38">
        <v>2.3283000000000002E-2</v>
      </c>
      <c r="F165" s="29">
        <f>C165/$C$173*E165</f>
        <v>5.0414290869722125E-3</v>
      </c>
      <c r="G165" s="38">
        <v>2.2747E-2</v>
      </c>
      <c r="H165" s="38">
        <v>2.3279999999999999E-2</v>
      </c>
    </row>
    <row r="166" spans="1:8" s="36" customFormat="1">
      <c r="C166" s="14">
        <v>70000</v>
      </c>
      <c r="D166" s="36">
        <v>97.69</v>
      </c>
      <c r="E166" s="51">
        <v>2.3386000000000001E-2</v>
      </c>
      <c r="F166" s="29">
        <f t="shared" ref="F166:F172" si="7">C166/$C$173*E166</f>
        <v>1.1815373511367739E-2</v>
      </c>
      <c r="G166" s="51">
        <v>2.2846000000000002E-2</v>
      </c>
      <c r="H166" s="51">
        <v>2.3383000000000001E-2</v>
      </c>
    </row>
    <row r="167" spans="1:8" s="36" customFormat="1">
      <c r="A167" s="26"/>
      <c r="B167" s="41"/>
      <c r="C167" s="20">
        <v>4000</v>
      </c>
      <c r="D167" s="36">
        <v>97.661000000000001</v>
      </c>
      <c r="E167" s="38">
        <v>2.3687E-2</v>
      </c>
      <c r="F167" s="29">
        <f t="shared" si="7"/>
        <v>6.8385420425839049E-4</v>
      </c>
      <c r="G167" s="38">
        <v>2.3133000000000001E-2</v>
      </c>
      <c r="H167" s="38">
        <v>2.3684E-2</v>
      </c>
    </row>
    <row r="168" spans="1:8" s="36" customFormat="1">
      <c r="A168" s="26"/>
      <c r="B168" s="41"/>
      <c r="C168" s="20">
        <v>4000</v>
      </c>
      <c r="D168" s="36">
        <v>97.650999999999996</v>
      </c>
      <c r="E168" s="38">
        <v>2.3791E-2</v>
      </c>
      <c r="F168" s="29">
        <f t="shared" si="7"/>
        <v>6.868567304222302E-4</v>
      </c>
      <c r="G168" s="38">
        <v>2.3231999999999999E-2</v>
      </c>
      <c r="H168" s="38">
        <v>2.3788E-2</v>
      </c>
    </row>
    <row r="169" spans="1:8" s="36" customFormat="1">
      <c r="A169" s="26"/>
      <c r="B169" s="41"/>
      <c r="C169" s="20">
        <v>15000</v>
      </c>
      <c r="D169" s="36">
        <v>97.650999999999996</v>
      </c>
      <c r="E169" s="38">
        <v>2.3791E-2</v>
      </c>
      <c r="F169" s="29">
        <f t="shared" si="7"/>
        <v>2.5757127390833635E-3</v>
      </c>
      <c r="G169" s="38">
        <v>2.3231999999999999E-2</v>
      </c>
      <c r="H169" s="38">
        <v>2.3788E-2</v>
      </c>
    </row>
    <row r="170" spans="1:8" s="36" customFormat="1">
      <c r="A170" s="26"/>
      <c r="B170" s="41"/>
      <c r="C170" s="20">
        <v>10000</v>
      </c>
      <c r="D170" s="36">
        <v>97.650999999999996</v>
      </c>
      <c r="E170" s="38">
        <v>2.3791E-2</v>
      </c>
      <c r="F170" s="29">
        <f>C170/$C$173*E170</f>
        <v>1.7171418260555757E-3</v>
      </c>
      <c r="G170" s="38">
        <v>2.3231999999999999E-2</v>
      </c>
      <c r="H170" s="38">
        <v>2.3788E-2</v>
      </c>
    </row>
    <row r="171" spans="1:8" s="36" customFormat="1">
      <c r="C171" s="20">
        <v>2550</v>
      </c>
      <c r="D171" s="36">
        <v>97.644999999999996</v>
      </c>
      <c r="E171" s="38">
        <v>2.3852999999999999E-2</v>
      </c>
      <c r="F171" s="29">
        <f t="shared" si="7"/>
        <v>4.3901226993865033E-4</v>
      </c>
      <c r="G171" s="38">
        <v>2.3290999999999999E-2</v>
      </c>
      <c r="H171" s="38">
        <v>2.385E-2</v>
      </c>
    </row>
    <row r="172" spans="1:8" s="36" customFormat="1">
      <c r="C172" s="20">
        <v>3000</v>
      </c>
      <c r="D172" s="36">
        <v>97.631</v>
      </c>
      <c r="E172" s="38">
        <v>2.3997999999999998E-2</v>
      </c>
      <c r="F172" s="29">
        <f t="shared" si="7"/>
        <v>5.1962468422951994E-4</v>
      </c>
      <c r="G172" s="38">
        <v>2.3429999999999999E-2</v>
      </c>
      <c r="H172" s="38">
        <v>2.3994999999999999E-2</v>
      </c>
    </row>
    <row r="173" spans="1:8" s="65" customFormat="1">
      <c r="C173" s="70">
        <f>SUM(C165:C172)</f>
        <v>138550</v>
      </c>
      <c r="E173" s="66"/>
      <c r="F173" s="71">
        <f>SUM(F165:F172)</f>
        <v>2.3479005052327681E-2</v>
      </c>
      <c r="G173" s="66"/>
      <c r="H173" s="66"/>
    </row>
    <row r="174" spans="1:8" s="36" customFormat="1">
      <c r="C174" s="20"/>
      <c r="E174" s="38"/>
      <c r="F174" s="27"/>
      <c r="G174" s="38"/>
      <c r="H174" s="38"/>
    </row>
    <row r="175" spans="1:8" s="36" customFormat="1">
      <c r="C175" s="20"/>
      <c r="E175" s="75"/>
      <c r="F175" s="45"/>
      <c r="G175" s="75"/>
      <c r="H175" s="75"/>
    </row>
    <row r="176" spans="1:8" s="36" customFormat="1">
      <c r="A176" s="22" t="str">
        <f>'LTS - 2012'!C30</f>
        <v>Moneda Nacional</v>
      </c>
      <c r="B176" s="41">
        <v>40968</v>
      </c>
      <c r="C176" s="14">
        <v>45000</v>
      </c>
      <c r="D176" s="58">
        <v>99.811999999999998</v>
      </c>
      <c r="E176" s="38">
        <v>7.4510000000000002E-3</v>
      </c>
      <c r="F176" s="29">
        <f>C176/$C$179*E176</f>
        <v>3.193285714285714E-3</v>
      </c>
      <c r="G176" s="38">
        <v>7.437E-3</v>
      </c>
      <c r="H176" s="38">
        <v>7.4720000000000003E-3</v>
      </c>
    </row>
    <row r="177" spans="1:8" s="36" customFormat="1">
      <c r="C177" s="20">
        <v>10000</v>
      </c>
      <c r="D177" s="58">
        <v>99.8</v>
      </c>
      <c r="E177" s="38">
        <v>7.9279999999999993E-3</v>
      </c>
      <c r="F177" s="29">
        <f>C177/$C$179*E177</f>
        <v>7.5504761904761895E-4</v>
      </c>
      <c r="G177" s="38">
        <v>7.9120000000000006E-3</v>
      </c>
      <c r="H177" s="38">
        <v>7.9509999999999997E-3</v>
      </c>
    </row>
    <row r="178" spans="1:8" s="36" customFormat="1">
      <c r="C178" s="20">
        <v>50000</v>
      </c>
      <c r="D178" s="58">
        <v>99.8</v>
      </c>
      <c r="E178" s="38">
        <v>7.9279999999999993E-3</v>
      </c>
      <c r="F178" s="29">
        <f>C178/$C$179*E178</f>
        <v>3.7752380952380945E-3</v>
      </c>
      <c r="G178" s="38">
        <v>7.9120000000000006E-3</v>
      </c>
      <c r="H178" s="38">
        <v>7.9509999999999997E-3</v>
      </c>
    </row>
    <row r="179" spans="1:8" s="65" customFormat="1">
      <c r="C179" s="70">
        <f>SUM(C176:C178)</f>
        <v>105000</v>
      </c>
      <c r="D179" s="79"/>
      <c r="E179" s="82"/>
      <c r="F179" s="28">
        <f>SUM(F176:F178)</f>
        <v>7.7235714285714277E-3</v>
      </c>
      <c r="G179" s="82"/>
      <c r="H179" s="82"/>
    </row>
    <row r="180" spans="1:8" s="36" customFormat="1">
      <c r="A180" s="39"/>
      <c r="C180" s="14"/>
      <c r="E180" s="53"/>
      <c r="F180" s="76"/>
      <c r="G180" s="53"/>
      <c r="H180" s="53"/>
    </row>
    <row r="181" spans="1:8" s="36" customFormat="1">
      <c r="A181" s="26"/>
      <c r="B181" s="41"/>
      <c r="C181" s="20"/>
      <c r="E181" s="75"/>
      <c r="F181" s="45"/>
      <c r="G181" s="75"/>
      <c r="H181" s="75"/>
    </row>
    <row r="182" spans="1:8" s="36" customFormat="1">
      <c r="A182" s="22" t="str">
        <f>'LTS - 2012'!C31</f>
        <v>Moneda Nacional</v>
      </c>
      <c r="B182" s="41">
        <v>40968</v>
      </c>
      <c r="C182" s="14">
        <v>10000</v>
      </c>
      <c r="D182" s="58">
        <v>99.25</v>
      </c>
      <c r="E182" s="38">
        <v>1.4947E-2</v>
      </c>
      <c r="F182" s="29">
        <f>C182/$C$185*E182</f>
        <v>1.5733684210526315E-3</v>
      </c>
      <c r="G182" s="38">
        <v>1.4834999999999999E-2</v>
      </c>
      <c r="H182" s="38">
        <v>1.5003000000000001E-2</v>
      </c>
    </row>
    <row r="183" spans="1:8" s="36" customFormat="1">
      <c r="C183" s="14">
        <v>50000</v>
      </c>
      <c r="D183" s="58">
        <v>99.25</v>
      </c>
      <c r="E183" s="51">
        <v>1.4947E-2</v>
      </c>
      <c r="F183" s="29">
        <f>C183/$C$185*E183</f>
        <v>7.8668421052631582E-3</v>
      </c>
      <c r="G183" s="51">
        <v>1.4834999999999999E-2</v>
      </c>
      <c r="H183" s="51">
        <v>1.5003000000000001E-2</v>
      </c>
    </row>
    <row r="184" spans="1:8" s="36" customFormat="1">
      <c r="A184" s="26"/>
      <c r="B184" s="41"/>
      <c r="C184" s="20">
        <v>35000</v>
      </c>
      <c r="D184" s="58">
        <v>99.248000000000005</v>
      </c>
      <c r="E184" s="38">
        <v>1.4987E-2</v>
      </c>
      <c r="F184" s="29">
        <f>C184/$C$185*E184</f>
        <v>5.5215263157894733E-3</v>
      </c>
      <c r="G184" s="38">
        <v>1.4874999999999999E-2</v>
      </c>
      <c r="H184" s="38">
        <v>1.5043000000000001E-2</v>
      </c>
    </row>
    <row r="185" spans="1:8" s="65" customFormat="1">
      <c r="C185" s="70">
        <f>SUM(C182:C184)</f>
        <v>95000</v>
      </c>
      <c r="E185" s="78"/>
      <c r="F185" s="71">
        <f>SUM(F182:F184)</f>
        <v>1.4961736842105264E-2</v>
      </c>
      <c r="G185" s="78"/>
      <c r="H185" s="78"/>
    </row>
    <row r="186" spans="1:8" s="36" customFormat="1">
      <c r="C186" s="20"/>
      <c r="E186" s="75"/>
      <c r="F186" s="45"/>
      <c r="G186" s="75"/>
      <c r="H186" s="75"/>
    </row>
    <row r="187" spans="1:8" s="36" customFormat="1">
      <c r="A187" s="39"/>
      <c r="C187" s="14"/>
      <c r="E187" s="53"/>
      <c r="F187" s="76"/>
      <c r="G187" s="53"/>
      <c r="H187" s="53"/>
    </row>
    <row r="188" spans="1:8" s="36" customFormat="1">
      <c r="A188" s="22" t="str">
        <f>'LTS - 2012'!C32</f>
        <v>Moneda Nacional</v>
      </c>
      <c r="B188" s="41">
        <v>40968</v>
      </c>
      <c r="C188" s="14">
        <v>2000</v>
      </c>
      <c r="D188" s="58">
        <v>98.433000000000007</v>
      </c>
      <c r="E188" s="38">
        <v>2.0993000000000001E-2</v>
      </c>
      <c r="F188" s="29">
        <f>C188/$C$190*E188</f>
        <v>6.7719354838709678E-4</v>
      </c>
      <c r="G188" s="38">
        <v>2.0663999999999998E-2</v>
      </c>
      <c r="H188" s="38">
        <v>2.1045999999999999E-2</v>
      </c>
    </row>
    <row r="189" spans="1:8" s="36" customFormat="1">
      <c r="A189" s="26"/>
      <c r="B189" s="41"/>
      <c r="C189" s="20">
        <v>60000</v>
      </c>
      <c r="D189" s="36">
        <v>98.375</v>
      </c>
      <c r="E189" s="38">
        <v>2.1783E-2</v>
      </c>
      <c r="F189" s="29">
        <f>C189/$C$190*E189</f>
        <v>2.1080322580645162E-2</v>
      </c>
      <c r="G189" s="38">
        <v>2.1429E-2</v>
      </c>
      <c r="H189" s="38">
        <v>2.1839999999999998E-2</v>
      </c>
    </row>
    <row r="190" spans="1:8" s="65" customFormat="1">
      <c r="C190" s="70">
        <f>SUM(C188:C189)</f>
        <v>62000</v>
      </c>
      <c r="E190" s="78"/>
      <c r="F190" s="71">
        <f>SUM(F188:F189)</f>
        <v>2.1757516129032258E-2</v>
      </c>
      <c r="G190" s="78"/>
      <c r="H190" s="78"/>
    </row>
    <row r="191" spans="1:8" s="36" customFormat="1">
      <c r="C191" s="20"/>
      <c r="E191" s="38"/>
      <c r="F191" s="27"/>
      <c r="G191" s="38"/>
      <c r="H191" s="38"/>
    </row>
    <row r="192" spans="1:8" s="36" customFormat="1">
      <c r="A192" s="42"/>
      <c r="B192" s="41"/>
      <c r="C192" s="20"/>
      <c r="E192" s="38"/>
      <c r="F192" s="27"/>
      <c r="G192" s="38"/>
      <c r="H192" s="38"/>
    </row>
    <row r="193" spans="1:8" s="36" customFormat="1">
      <c r="A193" s="22" t="str">
        <f>'LTS - 2012'!C33</f>
        <v>Moneda Nacional</v>
      </c>
      <c r="B193" s="41">
        <v>40968</v>
      </c>
      <c r="C193" s="14">
        <v>150000</v>
      </c>
      <c r="D193" s="58">
        <v>97.734999999999999</v>
      </c>
      <c r="E193" s="38">
        <v>2.2919999999999999E-2</v>
      </c>
      <c r="F193" s="29">
        <f>C193/$C$194*E193</f>
        <v>2.2919999999999999E-2</v>
      </c>
      <c r="G193" s="38">
        <v>2.2401000000000001E-2</v>
      </c>
      <c r="H193" s="38">
        <v>2.2917E-2</v>
      </c>
    </row>
    <row r="194" spans="1:8" s="65" customFormat="1">
      <c r="C194" s="19">
        <f>SUM(C193)</f>
        <v>150000</v>
      </c>
      <c r="F194" s="28">
        <f>SUM(F193)</f>
        <v>2.2919999999999999E-2</v>
      </c>
    </row>
    <row r="195" spans="1:8" s="36" customFormat="1">
      <c r="A195" s="42"/>
      <c r="B195" s="41"/>
      <c r="C195" s="20"/>
      <c r="E195" s="38"/>
      <c r="F195" s="27"/>
      <c r="G195" s="38"/>
      <c r="H195" s="38"/>
    </row>
    <row r="196" spans="1:8" s="36" customFormat="1">
      <c r="C196" s="20"/>
      <c r="E196" s="38"/>
      <c r="F196" s="27"/>
      <c r="G196" s="38"/>
      <c r="H196" s="38"/>
    </row>
    <row r="197" spans="1:8" s="36" customFormat="1">
      <c r="A197" s="22" t="str">
        <f>'LTS - 2012'!C34</f>
        <v>Moneda Nacional Inexada a la UFV (En UFVs)</v>
      </c>
      <c r="B197" s="41">
        <v>40975</v>
      </c>
      <c r="C197" s="14">
        <v>42000</v>
      </c>
      <c r="D197" s="58">
        <v>99.998999999999995</v>
      </c>
      <c r="E197" s="38">
        <v>1.0000000000000001E-5</v>
      </c>
      <c r="F197" s="29">
        <f>C197/$C$202*E197</f>
        <v>1.7319587628865981E-6</v>
      </c>
      <c r="G197" s="38">
        <v>1.0000000000000001E-5</v>
      </c>
      <c r="H197" s="38">
        <v>1.0000000000000001E-5</v>
      </c>
    </row>
    <row r="198" spans="1:8" s="36" customFormat="1">
      <c r="A198" s="39"/>
      <c r="C198" s="14">
        <v>82000</v>
      </c>
      <c r="D198" s="58">
        <v>99.998999999999995</v>
      </c>
      <c r="E198" s="38">
        <v>1.0000000000000001E-5</v>
      </c>
      <c r="F198" s="29">
        <f>C198/$C$202*E198</f>
        <v>3.3814432989690727E-6</v>
      </c>
      <c r="G198" s="38">
        <v>1.0000000000000001E-5</v>
      </c>
      <c r="H198" s="38">
        <v>1.0000000000000001E-5</v>
      </c>
    </row>
    <row r="199" spans="1:8" s="36" customFormat="1">
      <c r="C199" s="20">
        <v>48000</v>
      </c>
      <c r="D199" s="58">
        <v>99.998999999999995</v>
      </c>
      <c r="E199" s="38">
        <v>1.0000000000000001E-5</v>
      </c>
      <c r="F199" s="29">
        <f>C199/$C$202*E199</f>
        <v>1.9793814432989689E-6</v>
      </c>
      <c r="G199" s="38">
        <v>1.0000000000000001E-5</v>
      </c>
      <c r="H199" s="38">
        <v>1.0000000000000001E-5</v>
      </c>
    </row>
    <row r="200" spans="1:8" s="36" customFormat="1">
      <c r="A200" s="42"/>
      <c r="B200" s="41"/>
      <c r="C200" s="20">
        <v>24000</v>
      </c>
      <c r="D200" s="58">
        <v>99.998999999999995</v>
      </c>
      <c r="E200" s="38">
        <v>1.0000000000000001E-5</v>
      </c>
      <c r="F200" s="29">
        <f>C200/$C$202*E200</f>
        <v>9.8969072164948447E-7</v>
      </c>
      <c r="G200" s="38">
        <v>1.0000000000000001E-5</v>
      </c>
      <c r="H200" s="38">
        <v>1.0000000000000001E-5</v>
      </c>
    </row>
    <row r="201" spans="1:8" s="36" customFormat="1">
      <c r="C201" s="20">
        <v>46500</v>
      </c>
      <c r="D201" s="58">
        <v>99.998999999999995</v>
      </c>
      <c r="E201" s="38">
        <v>1.0000000000000001E-5</v>
      </c>
      <c r="F201" s="29">
        <f>C201/$C$202*E201</f>
        <v>1.9175257731958764E-6</v>
      </c>
      <c r="G201" s="38">
        <v>1.0000000000000001E-5</v>
      </c>
      <c r="H201" s="38">
        <v>1.0000000000000001E-5</v>
      </c>
    </row>
    <row r="202" spans="1:8" s="65" customFormat="1">
      <c r="C202" s="70">
        <f>SUM(C197:C201)</f>
        <v>242500</v>
      </c>
      <c r="E202" s="66"/>
      <c r="F202" s="71">
        <f>SUM(F197:F201)</f>
        <v>1.0000000000000003E-5</v>
      </c>
      <c r="G202" s="66"/>
      <c r="H202" s="66"/>
    </row>
    <row r="203" spans="1:8" s="36" customFormat="1">
      <c r="C203" s="20"/>
      <c r="E203" s="38"/>
      <c r="F203" s="27"/>
      <c r="G203" s="38"/>
      <c r="H203" s="38"/>
    </row>
    <row r="204" spans="1:8" s="36" customFormat="1">
      <c r="C204" s="20"/>
      <c r="E204" s="38"/>
      <c r="F204" s="27"/>
      <c r="G204" s="38"/>
      <c r="H204" s="38"/>
    </row>
    <row r="205" spans="1:8" s="36" customFormat="1">
      <c r="A205" s="22" t="str">
        <f>'LTS - 2012'!C35</f>
        <v>Moneda Nacional</v>
      </c>
      <c r="B205" s="41">
        <v>40975</v>
      </c>
      <c r="C205" s="14">
        <v>20000</v>
      </c>
      <c r="D205" s="58">
        <v>99.81</v>
      </c>
      <c r="E205" s="38">
        <v>7.5310000000000004E-3</v>
      </c>
      <c r="F205" s="29">
        <f>C205/$C$207*E205</f>
        <v>4.3034285714285718E-3</v>
      </c>
      <c r="G205" s="38">
        <v>7.5160000000000001E-3</v>
      </c>
      <c r="H205" s="38">
        <v>7.5519999999999997E-3</v>
      </c>
    </row>
    <row r="206" spans="1:8" s="36" customFormat="1">
      <c r="C206" s="20">
        <v>15000</v>
      </c>
      <c r="D206" s="58">
        <v>99.8</v>
      </c>
      <c r="E206" s="38">
        <v>7.9279999999999993E-3</v>
      </c>
      <c r="F206" s="29">
        <f>C206/$C$207*E206</f>
        <v>3.3977142857142852E-3</v>
      </c>
      <c r="G206" s="38">
        <v>7.9120000000000006E-3</v>
      </c>
      <c r="H206" s="38">
        <v>7.9509999999999997E-3</v>
      </c>
    </row>
    <row r="207" spans="1:8" s="65" customFormat="1">
      <c r="C207" s="70">
        <f>SUM(C205:C206)</f>
        <v>35000</v>
      </c>
      <c r="E207" s="66"/>
      <c r="F207" s="71">
        <f>SUM(F205:F206)</f>
        <v>7.7011428571428569E-3</v>
      </c>
      <c r="G207" s="66"/>
      <c r="H207" s="66"/>
    </row>
    <row r="208" spans="1:8" s="36" customFormat="1">
      <c r="C208" s="20"/>
      <c r="E208" s="38"/>
      <c r="F208" s="27"/>
      <c r="G208" s="38"/>
      <c r="H208" s="38"/>
    </row>
    <row r="209" spans="1:8" s="36" customFormat="1">
      <c r="A209" s="39"/>
      <c r="C209" s="14"/>
      <c r="F209" s="29"/>
    </row>
    <row r="210" spans="1:8" s="36" customFormat="1">
      <c r="A210" s="22" t="str">
        <f>'LTS - 2012'!C36</f>
        <v>Moneda Nacional</v>
      </c>
      <c r="B210" s="41">
        <v>40975</v>
      </c>
      <c r="C210" s="14">
        <v>30000</v>
      </c>
      <c r="D210" s="58">
        <v>99.25</v>
      </c>
      <c r="E210" s="38">
        <v>1.4947E-2</v>
      </c>
      <c r="F210" s="29">
        <f>C210/$C$212*E210</f>
        <v>1.121025E-2</v>
      </c>
      <c r="G210" s="38">
        <v>1.4834999999999999E-2</v>
      </c>
      <c r="H210" s="38">
        <v>1.5003000000000001E-2</v>
      </c>
    </row>
    <row r="211" spans="1:8" s="36" customFormat="1">
      <c r="A211" s="42"/>
      <c r="B211" s="41"/>
      <c r="C211" s="20">
        <v>10000</v>
      </c>
      <c r="D211" s="58">
        <v>99.248000000000005</v>
      </c>
      <c r="E211" s="38">
        <v>1.4987E-2</v>
      </c>
      <c r="F211" s="29">
        <f>C211/$C$212*E211</f>
        <v>3.7467500000000001E-3</v>
      </c>
      <c r="G211" s="38">
        <v>1.4874999999999999E-2</v>
      </c>
      <c r="H211" s="38">
        <v>1.5043000000000001E-2</v>
      </c>
    </row>
    <row r="212" spans="1:8" s="65" customFormat="1">
      <c r="A212" s="69"/>
      <c r="C212" s="19">
        <f>SUM(C210:C211)</f>
        <v>40000</v>
      </c>
      <c r="F212" s="28">
        <f>SUM(F210:F211)</f>
        <v>1.4957E-2</v>
      </c>
    </row>
    <row r="213" spans="1:8" s="36" customFormat="1"/>
    <row r="214" spans="1:8" s="36" customFormat="1">
      <c r="A214" s="42"/>
      <c r="B214" s="41"/>
      <c r="C214" s="20"/>
      <c r="E214" s="38"/>
      <c r="F214" s="27"/>
      <c r="G214" s="38"/>
      <c r="H214" s="38"/>
    </row>
    <row r="215" spans="1:8" s="36" customFormat="1">
      <c r="A215" s="22" t="str">
        <f>'LTS - 2012'!C37</f>
        <v>Moneda Nacional</v>
      </c>
      <c r="B215" s="41">
        <v>40975</v>
      </c>
      <c r="C215" s="14">
        <v>5000</v>
      </c>
      <c r="D215" s="58">
        <v>99.248000000000005</v>
      </c>
      <c r="E215" s="38">
        <v>9.9919999999999991E-3</v>
      </c>
      <c r="F215" s="29">
        <f>C215/$C$222*E215</f>
        <v>5.9772920330689245E-4</v>
      </c>
      <c r="G215" s="38">
        <v>9.9159999999999995E-3</v>
      </c>
      <c r="H215" s="38">
        <v>1.0004000000000001E-2</v>
      </c>
    </row>
    <row r="216" spans="1:8" s="36" customFormat="1">
      <c r="C216" s="20">
        <v>1500</v>
      </c>
      <c r="D216" s="58">
        <v>98.433000000000007</v>
      </c>
      <c r="E216" s="38">
        <v>2.0993000000000001E-2</v>
      </c>
      <c r="F216" s="29">
        <f t="shared" ref="F216:F221" si="8">C216/$C$222*E216</f>
        <v>3.7674527116758193E-4</v>
      </c>
      <c r="G216" s="38">
        <v>2.0663999999999998E-2</v>
      </c>
      <c r="H216" s="38">
        <v>2.1045999999999999E-2</v>
      </c>
    </row>
    <row r="217" spans="1:8" s="36" customFormat="1">
      <c r="C217" s="20">
        <v>7000</v>
      </c>
      <c r="D217" s="58">
        <v>98.417000000000002</v>
      </c>
      <c r="E217" s="38">
        <v>2.121E-2</v>
      </c>
      <c r="F217" s="29">
        <f t="shared" si="8"/>
        <v>1.7763181508201429E-3</v>
      </c>
      <c r="G217" s="38">
        <v>2.0875000000000001E-2</v>
      </c>
      <c r="H217" s="38">
        <v>2.1264999999999999E-2</v>
      </c>
    </row>
    <row r="218" spans="1:8" s="36" customFormat="1">
      <c r="A218" s="39"/>
      <c r="C218" s="14">
        <v>30000</v>
      </c>
      <c r="D218" s="58">
        <v>97.403999999999996</v>
      </c>
      <c r="E218" s="38">
        <v>2.1387E-2</v>
      </c>
      <c r="F218" s="29">
        <f t="shared" si="8"/>
        <v>7.6763217400667603E-3</v>
      </c>
      <c r="G218" s="38">
        <v>2.1045999999999999E-2</v>
      </c>
      <c r="H218" s="38">
        <v>2.1443E-2</v>
      </c>
    </row>
    <row r="219" spans="1:8" s="36" customFormat="1">
      <c r="C219" s="20">
        <v>5000</v>
      </c>
      <c r="D219" s="58">
        <v>98.394999999999996</v>
      </c>
      <c r="E219" s="38">
        <v>2.1510000000000001E-2</v>
      </c>
      <c r="F219" s="29">
        <f t="shared" si="8"/>
        <v>1.2867449122429203E-3</v>
      </c>
      <c r="G219" s="38">
        <v>2.1165E-2</v>
      </c>
      <c r="H219" s="38">
        <v>2.1565999999999998E-2</v>
      </c>
    </row>
    <row r="220" spans="1:8" s="36" customFormat="1">
      <c r="A220" s="42"/>
      <c r="B220" s="41"/>
      <c r="C220" s="20">
        <v>5083</v>
      </c>
      <c r="D220" s="58">
        <v>98.376000000000005</v>
      </c>
      <c r="E220" s="38">
        <v>2.1769E-2</v>
      </c>
      <c r="F220" s="29">
        <f t="shared" si="8"/>
        <v>1.3238556524652141E-3</v>
      </c>
      <c r="G220" s="38">
        <v>2.1415E-2</v>
      </c>
      <c r="H220" s="38">
        <v>2.1826000000000002E-2</v>
      </c>
    </row>
    <row r="221" spans="1:8" s="36" customFormat="1">
      <c r="A221" s="39"/>
      <c r="C221" s="14">
        <v>30000</v>
      </c>
      <c r="D221" s="58">
        <v>98.376000000000005</v>
      </c>
      <c r="E221" s="38">
        <v>2.1769E-2</v>
      </c>
      <c r="F221" s="29">
        <f t="shared" si="8"/>
        <v>7.8134309608413194E-3</v>
      </c>
      <c r="G221" s="38">
        <v>2.1415E-2</v>
      </c>
      <c r="H221" s="38">
        <v>2.1826000000000002E-2</v>
      </c>
    </row>
    <row r="222" spans="1:8" s="65" customFormat="1">
      <c r="C222" s="19">
        <f>SUM(C215:C221)</f>
        <v>83583</v>
      </c>
      <c r="F222" s="28">
        <f>SUM(F215:F221)</f>
        <v>2.0851145890910833E-2</v>
      </c>
    </row>
    <row r="223" spans="1:8" s="36" customFormat="1">
      <c r="F223" s="40"/>
    </row>
    <row r="224" spans="1:8" s="36" customFormat="1">
      <c r="A224" s="42"/>
      <c r="B224" s="41"/>
      <c r="C224" s="20"/>
      <c r="E224" s="38"/>
      <c r="F224" s="27"/>
      <c r="G224" s="38"/>
      <c r="H224" s="38"/>
    </row>
    <row r="225" spans="1:8" s="36" customFormat="1">
      <c r="A225" s="22" t="str">
        <f>'LTS - 2012'!C38</f>
        <v>Moneda Nacional</v>
      </c>
      <c r="B225" s="41">
        <v>40975</v>
      </c>
      <c r="C225" s="14">
        <v>5000</v>
      </c>
      <c r="D225" s="58">
        <v>97.8</v>
      </c>
      <c r="E225" s="38">
        <v>2.2248E-2</v>
      </c>
      <c r="F225" s="29">
        <f>C225/$C$227*E225</f>
        <v>3.1782857142857142E-3</v>
      </c>
      <c r="G225" s="38">
        <v>2.1758E-2</v>
      </c>
      <c r="H225" s="38">
        <v>2.2245000000000001E-2</v>
      </c>
    </row>
    <row r="226" spans="1:8" s="36" customFormat="1">
      <c r="C226" s="20">
        <v>30000</v>
      </c>
      <c r="D226" s="58">
        <v>97.795000000000002</v>
      </c>
      <c r="E226" s="38">
        <v>2.2298999999999999E-2</v>
      </c>
      <c r="F226" s="29">
        <f>C226/$C$227*E226</f>
        <v>1.9113428571428569E-2</v>
      </c>
      <c r="G226" s="38">
        <v>2.1808000000000001E-2</v>
      </c>
      <c r="H226" s="38">
        <v>2.2297000000000001E-2</v>
      </c>
    </row>
    <row r="227" spans="1:8" s="65" customFormat="1">
      <c r="C227" s="70">
        <f>SUM(C225:C226)</f>
        <v>35000</v>
      </c>
      <c r="E227" s="66"/>
      <c r="F227" s="71">
        <f>SUM(F225:F226)</f>
        <v>2.2291714285714283E-2</v>
      </c>
      <c r="G227" s="66"/>
      <c r="H227" s="66"/>
    </row>
    <row r="228" spans="1:8" s="36" customFormat="1">
      <c r="C228" s="20"/>
      <c r="E228" s="38"/>
      <c r="F228" s="27"/>
      <c r="G228" s="38"/>
      <c r="H228" s="38"/>
    </row>
    <row r="229" spans="1:8" s="36" customFormat="1">
      <c r="C229" s="20"/>
      <c r="E229" s="38"/>
      <c r="F229" s="27"/>
      <c r="G229" s="38"/>
      <c r="H229" s="38"/>
    </row>
    <row r="230" spans="1:8" s="36" customFormat="1">
      <c r="A230" s="22" t="str">
        <f>'LTS - 2012'!C39</f>
        <v>Moneda Nacional</v>
      </c>
      <c r="B230" s="41">
        <v>40982</v>
      </c>
      <c r="C230" s="14">
        <v>15000</v>
      </c>
      <c r="D230" s="58">
        <v>99.8</v>
      </c>
      <c r="E230" s="38">
        <v>7.9279999999999993E-3</v>
      </c>
      <c r="F230" s="29">
        <f>C230/$C$232*E230</f>
        <v>5.9459999999999999E-3</v>
      </c>
      <c r="G230" s="38">
        <v>7.9120000000000006E-3</v>
      </c>
      <c r="H230" s="38">
        <v>7.9509999999999997E-3</v>
      </c>
    </row>
    <row r="231" spans="1:8" s="36" customFormat="1">
      <c r="C231" s="20">
        <v>5000</v>
      </c>
      <c r="D231" s="58">
        <v>99.8</v>
      </c>
      <c r="E231" s="38">
        <v>7.9279999999999993E-3</v>
      </c>
      <c r="F231" s="29">
        <f>C231/$C$232*E231</f>
        <v>1.9819999999999998E-3</v>
      </c>
      <c r="G231" s="38">
        <v>7.9120000000000006E-3</v>
      </c>
      <c r="H231" s="38">
        <v>7.9509999999999997E-3</v>
      </c>
    </row>
    <row r="232" spans="1:8" s="65" customFormat="1">
      <c r="C232" s="70">
        <f>SUM(C230:C231)</f>
        <v>20000</v>
      </c>
      <c r="E232" s="66"/>
      <c r="F232" s="71">
        <f>SUM(F230:F231)</f>
        <v>7.9279999999999993E-3</v>
      </c>
      <c r="G232" s="66"/>
      <c r="H232" s="66"/>
    </row>
    <row r="233" spans="1:8" s="36" customFormat="1">
      <c r="C233" s="20"/>
      <c r="E233" s="38"/>
      <c r="F233" s="27"/>
      <c r="G233" s="38"/>
      <c r="H233" s="38"/>
    </row>
    <row r="234" spans="1:8" s="36" customFormat="1">
      <c r="A234" s="42"/>
      <c r="B234" s="41"/>
      <c r="C234" s="20"/>
      <c r="E234" s="38"/>
      <c r="F234" s="27"/>
      <c r="G234" s="38"/>
      <c r="H234" s="38"/>
    </row>
    <row r="235" spans="1:8" s="36" customFormat="1">
      <c r="A235" s="22" t="str">
        <f>'LTS - 2012'!C40</f>
        <v>Moneda Nacional</v>
      </c>
      <c r="B235" s="41">
        <v>40982</v>
      </c>
      <c r="C235" s="14">
        <v>10000</v>
      </c>
      <c r="D235" s="58">
        <v>99.26</v>
      </c>
      <c r="E235" s="38">
        <v>1.4746E-2</v>
      </c>
      <c r="F235" s="29">
        <f t="shared" ref="F235:F240" si="9">C235/$C$241*E235</f>
        <v>1.4663882259347654E-3</v>
      </c>
      <c r="G235" s="38">
        <v>1.4637000000000001E-2</v>
      </c>
      <c r="H235" s="38">
        <v>1.4800000000000001E-2</v>
      </c>
    </row>
    <row r="236" spans="1:8" s="36" customFormat="1">
      <c r="A236" s="39"/>
      <c r="C236" s="14">
        <v>5000</v>
      </c>
      <c r="D236" s="58">
        <v>99.254000000000005</v>
      </c>
      <c r="E236" s="38">
        <v>1.4867E-2</v>
      </c>
      <c r="F236" s="29">
        <f t="shared" si="9"/>
        <v>7.3921042163882262E-4</v>
      </c>
      <c r="G236" s="38">
        <v>1.4756E-2</v>
      </c>
      <c r="H236" s="38">
        <v>1.4922E-2</v>
      </c>
    </row>
    <row r="237" spans="1:8" s="36" customFormat="1">
      <c r="C237" s="14">
        <v>560</v>
      </c>
      <c r="D237" s="58">
        <v>99.251999999999995</v>
      </c>
      <c r="E237" s="38">
        <v>1.4907E-2</v>
      </c>
      <c r="F237" s="29">
        <f t="shared" si="9"/>
        <v>8.3014319809069216E-5</v>
      </c>
      <c r="G237" s="38">
        <v>1.4796E-2</v>
      </c>
      <c r="H237" s="38">
        <v>1.4962E-2</v>
      </c>
    </row>
    <row r="238" spans="1:8" s="36" customFormat="1">
      <c r="A238" s="42"/>
      <c r="B238" s="41"/>
      <c r="C238" s="14">
        <v>25000</v>
      </c>
      <c r="D238" s="58">
        <v>99.251999999999995</v>
      </c>
      <c r="E238" s="38">
        <v>1.4907E-2</v>
      </c>
      <c r="F238" s="29">
        <f t="shared" si="9"/>
        <v>3.7059964200477327E-3</v>
      </c>
      <c r="G238" s="38">
        <v>1.4796E-2</v>
      </c>
      <c r="H238" s="38">
        <v>1.4962E-2</v>
      </c>
    </row>
    <row r="239" spans="1:8" s="36" customFormat="1">
      <c r="C239" s="14">
        <v>50000</v>
      </c>
      <c r="D239" s="58">
        <v>99.251000000000005</v>
      </c>
      <c r="E239" s="38">
        <v>1.4926999999999999E-2</v>
      </c>
      <c r="F239" s="29">
        <f t="shared" si="9"/>
        <v>7.4219371519490844E-3</v>
      </c>
      <c r="G239" s="38">
        <v>1.4815E-2</v>
      </c>
      <c r="H239" s="38">
        <v>1.4982000000000001E-2</v>
      </c>
    </row>
    <row r="240" spans="1:8" s="36" customFormat="1">
      <c r="C240" s="14">
        <v>10000</v>
      </c>
      <c r="D240" s="58">
        <v>99.25</v>
      </c>
      <c r="E240" s="38">
        <v>1.4947E-2</v>
      </c>
      <c r="F240" s="29">
        <f t="shared" si="9"/>
        <v>1.486376292760541E-3</v>
      </c>
      <c r="G240" s="38">
        <v>1.4834999999999999E-2</v>
      </c>
      <c r="H240" s="38">
        <v>1.5003000000000001E-2</v>
      </c>
    </row>
    <row r="241" spans="1:8" s="65" customFormat="1">
      <c r="C241" s="19">
        <f>SUM(C235:C240)</f>
        <v>100560</v>
      </c>
      <c r="D241" s="79"/>
      <c r="E241" s="66"/>
      <c r="F241" s="28">
        <f>SUM(F235:F240)</f>
        <v>1.4902922832140014E-2</v>
      </c>
      <c r="G241" s="66"/>
      <c r="H241" s="66"/>
    </row>
    <row r="242" spans="1:8" s="36" customFormat="1">
      <c r="C242" s="14"/>
      <c r="D242" s="58"/>
      <c r="E242" s="38"/>
      <c r="F242" s="29"/>
      <c r="G242" s="38"/>
      <c r="H242" s="38"/>
    </row>
    <row r="243" spans="1:8" s="36" customFormat="1">
      <c r="C243" s="20"/>
      <c r="E243" s="38"/>
      <c r="F243" s="27"/>
      <c r="G243" s="38"/>
      <c r="H243" s="38"/>
    </row>
    <row r="244" spans="1:8" s="36" customFormat="1">
      <c r="A244" s="22" t="str">
        <f>'LTS - 2012'!C41</f>
        <v>Moneda Nacional</v>
      </c>
      <c r="B244" s="41">
        <v>40982</v>
      </c>
      <c r="C244" s="14">
        <v>20000</v>
      </c>
      <c r="D244" s="58">
        <v>98.448999999999998</v>
      </c>
      <c r="E244" s="38">
        <v>2.0774999999999998E-2</v>
      </c>
      <c r="F244" s="29">
        <f>C244/$C$249*E244</f>
        <v>5.5771812080536911E-3</v>
      </c>
      <c r="G244" s="38">
        <v>2.0452999999999999E-2</v>
      </c>
      <c r="H244" s="38">
        <v>2.0826999999999998E-2</v>
      </c>
    </row>
    <row r="245" spans="1:8" s="36" customFormat="1">
      <c r="A245" s="39"/>
      <c r="C245" s="14">
        <v>40000</v>
      </c>
      <c r="D245" s="58">
        <v>98.447000000000003</v>
      </c>
      <c r="E245" s="38">
        <v>2.0802000000000001E-2</v>
      </c>
      <c r="F245" s="29">
        <f>C245/$C$249*E245</f>
        <v>1.1168859060402684E-2</v>
      </c>
      <c r="G245" s="38">
        <v>2.0479000000000001E-2</v>
      </c>
      <c r="H245" s="38">
        <v>2.0854000000000001E-2</v>
      </c>
    </row>
    <row r="246" spans="1:8" s="36" customFormat="1">
      <c r="C246" s="14">
        <v>3500</v>
      </c>
      <c r="D246" s="58">
        <v>98.433000000000007</v>
      </c>
      <c r="E246" s="38">
        <v>2.0993000000000001E-2</v>
      </c>
      <c r="F246" s="29">
        <f>C246/$C$249*E246</f>
        <v>9.8624832214765112E-4</v>
      </c>
      <c r="G246" s="38">
        <v>2.0663999999999998E-2</v>
      </c>
      <c r="H246" s="38">
        <v>2.1045999999999999E-2</v>
      </c>
    </row>
    <row r="247" spans="1:8" s="36" customFormat="1">
      <c r="A247" s="42"/>
      <c r="B247" s="41"/>
      <c r="C247" s="14">
        <v>5000</v>
      </c>
      <c r="D247" s="58">
        <v>98.433000000000007</v>
      </c>
      <c r="E247" s="38">
        <v>2.0993000000000001E-2</v>
      </c>
      <c r="F247" s="29">
        <f>C247/$C$249*E247</f>
        <v>1.4089261744966444E-3</v>
      </c>
      <c r="G247" s="38">
        <v>2.0663999999999998E-2</v>
      </c>
      <c r="H247" s="38">
        <v>2.1045999999999999E-2</v>
      </c>
    </row>
    <row r="248" spans="1:8" s="36" customFormat="1">
      <c r="C248" s="14">
        <v>6000</v>
      </c>
      <c r="D248" s="58">
        <v>98.433000000000007</v>
      </c>
      <c r="E248" s="38">
        <v>2.0993000000000001E-2</v>
      </c>
      <c r="F248" s="29">
        <f>C248/$C$249*E248</f>
        <v>1.6907114093959732E-3</v>
      </c>
      <c r="G248" s="38">
        <v>2.0663999999999998E-2</v>
      </c>
      <c r="H248" s="38">
        <v>2.1045999999999999E-2</v>
      </c>
    </row>
    <row r="249" spans="1:8" s="65" customFormat="1">
      <c r="C249" s="70">
        <f>SUM(C244:C248)</f>
        <v>74500</v>
      </c>
      <c r="E249" s="66"/>
      <c r="F249" s="71">
        <f>SUM(F244:F248)</f>
        <v>2.0831926174496643E-2</v>
      </c>
      <c r="G249" s="66"/>
      <c r="H249" s="66"/>
    </row>
    <row r="250" spans="1:8" s="36" customFormat="1">
      <c r="C250" s="20"/>
      <c r="E250" s="38"/>
      <c r="F250" s="27"/>
      <c r="G250" s="38"/>
      <c r="H250" s="38"/>
    </row>
    <row r="251" spans="1:8" s="36" customFormat="1">
      <c r="C251" s="20"/>
      <c r="E251" s="38"/>
      <c r="F251" s="27"/>
      <c r="G251" s="38"/>
      <c r="H251" s="38"/>
    </row>
    <row r="252" spans="1:8" s="36" customFormat="1">
      <c r="A252" s="22" t="str">
        <f>'LTS - 2012'!C42</f>
        <v>Moneda Nacional</v>
      </c>
      <c r="B252" s="41">
        <v>40982</v>
      </c>
      <c r="C252" s="14">
        <v>70000</v>
      </c>
      <c r="D252" s="58">
        <v>97.936999999999998</v>
      </c>
      <c r="E252" s="38">
        <v>2.0833000000000001E-2</v>
      </c>
      <c r="F252" s="29">
        <f>C252/$C$254*E252</f>
        <v>8.578294117647059E-3</v>
      </c>
      <c r="G252" s="38">
        <v>2.0403000000000001E-2</v>
      </c>
      <c r="H252" s="38">
        <v>2.0830999999999999E-2</v>
      </c>
    </row>
    <row r="253" spans="1:8" s="36" customFormat="1">
      <c r="C253" s="14">
        <v>100000</v>
      </c>
      <c r="D253" s="58">
        <v>97.926000000000002</v>
      </c>
      <c r="E253" s="38">
        <v>2.0947E-2</v>
      </c>
      <c r="F253" s="29">
        <f>C253/$C$254*E253</f>
        <v>1.2321764705882353E-2</v>
      </c>
      <c r="G253" s="38">
        <v>2.0511999999999999E-2</v>
      </c>
      <c r="H253" s="38">
        <v>2.0944000000000001E-2</v>
      </c>
    </row>
    <row r="254" spans="1:8" s="65" customFormat="1">
      <c r="A254" s="69"/>
      <c r="C254" s="19">
        <f>SUM(C252:C253)</f>
        <v>170000</v>
      </c>
      <c r="F254" s="28">
        <f>SUM(F252:F253)</f>
        <v>2.090005882352941E-2</v>
      </c>
    </row>
    <row r="255" spans="1:8" s="36" customFormat="1">
      <c r="F255" s="40"/>
    </row>
    <row r="256" spans="1:8" s="36" customFormat="1">
      <c r="A256" s="42"/>
      <c r="B256" s="41"/>
      <c r="C256" s="20"/>
      <c r="E256" s="38"/>
      <c r="F256" s="27"/>
      <c r="G256" s="38"/>
      <c r="H256" s="38"/>
    </row>
    <row r="257" spans="1:8" s="36" customFormat="1">
      <c r="A257" s="22" t="str">
        <f>'LTS - 2012'!C43</f>
        <v>Moneda Nacional</v>
      </c>
      <c r="B257" s="41">
        <v>40989</v>
      </c>
      <c r="C257" s="14">
        <v>40000</v>
      </c>
      <c r="D257" s="58">
        <v>99.813000000000002</v>
      </c>
      <c r="E257" s="38">
        <v>7.4120000000000002E-3</v>
      </c>
      <c r="F257" s="29">
        <f>C257/$C$262*E257</f>
        <v>3.226115342763874E-3</v>
      </c>
      <c r="G257" s="38">
        <v>7.3980000000000001E-3</v>
      </c>
      <c r="H257" s="38">
        <v>7.4320000000000002E-3</v>
      </c>
    </row>
    <row r="258" spans="1:8" s="36" customFormat="1">
      <c r="A258" s="39"/>
      <c r="C258" s="14">
        <v>11900</v>
      </c>
      <c r="D258" s="36">
        <v>99.811000000000007</v>
      </c>
      <c r="E258" s="38">
        <v>7.4910000000000003E-3</v>
      </c>
      <c r="F258" s="29">
        <f>C258/$C$262*E258</f>
        <v>9.6999891186071825E-4</v>
      </c>
      <c r="G258" s="38">
        <v>7.4770000000000001E-3</v>
      </c>
      <c r="H258" s="38">
        <v>7.5119999999999996E-3</v>
      </c>
    </row>
    <row r="259" spans="1:8" s="36" customFormat="1">
      <c r="C259" s="20">
        <v>20000</v>
      </c>
      <c r="D259" s="36">
        <v>99.811000000000007</v>
      </c>
      <c r="E259" s="38">
        <v>7.4910000000000003E-3</v>
      </c>
      <c r="F259" s="29">
        <f>C259/$C$262*E259</f>
        <v>1.6302502720348204E-3</v>
      </c>
      <c r="G259" s="38">
        <v>7.4770000000000001E-3</v>
      </c>
      <c r="H259" s="38">
        <v>7.5119999999999996E-3</v>
      </c>
    </row>
    <row r="260" spans="1:8" s="36" customFormat="1">
      <c r="A260" s="42"/>
      <c r="B260" s="41"/>
      <c r="C260" s="20">
        <v>5000</v>
      </c>
      <c r="D260" s="58">
        <v>99.8</v>
      </c>
      <c r="E260" s="38">
        <v>7.9279999999999993E-3</v>
      </c>
      <c r="F260" s="29">
        <f>C260/$C$262*E260</f>
        <v>4.3133841131664846E-4</v>
      </c>
      <c r="G260" s="38">
        <v>7.9120000000000006E-3</v>
      </c>
      <c r="H260" s="38">
        <v>7.9509999999999997E-3</v>
      </c>
    </row>
    <row r="261" spans="1:8" s="36" customFormat="1">
      <c r="C261" s="20">
        <v>15000</v>
      </c>
      <c r="D261" s="58">
        <v>99.8</v>
      </c>
      <c r="E261" s="38">
        <v>7.9279999999999993E-3</v>
      </c>
      <c r="F261" s="29">
        <f>C261/$C$262*E261</f>
        <v>1.2940152339499455E-3</v>
      </c>
      <c r="G261" s="38">
        <v>7.9120000000000006E-3</v>
      </c>
      <c r="H261" s="38">
        <v>7.9509999999999997E-3</v>
      </c>
    </row>
    <row r="262" spans="1:8" s="65" customFormat="1">
      <c r="C262" s="70">
        <f>SUM(C257:C261)</f>
        <v>91900</v>
      </c>
      <c r="E262" s="66"/>
      <c r="F262" s="28">
        <f>SUM(F257:F261)</f>
        <v>7.5517181719260062E-3</v>
      </c>
      <c r="G262" s="66"/>
      <c r="H262" s="66"/>
    </row>
    <row r="263" spans="1:8" s="36" customFormat="1">
      <c r="C263" s="20"/>
      <c r="E263" s="38"/>
      <c r="F263" s="27"/>
      <c r="G263" s="38"/>
      <c r="H263" s="38"/>
    </row>
    <row r="264" spans="1:8" s="36" customFormat="1">
      <c r="C264" s="20"/>
      <c r="E264" s="38"/>
      <c r="F264" s="27"/>
      <c r="G264" s="38"/>
      <c r="H264" s="38"/>
    </row>
    <row r="265" spans="1:8" s="36" customFormat="1">
      <c r="A265" s="22" t="str">
        <f>+'LTS - 2012'!C44</f>
        <v>Moneda Nacional</v>
      </c>
      <c r="B265" s="41">
        <v>40989</v>
      </c>
      <c r="C265" s="14">
        <v>10000</v>
      </c>
      <c r="D265" s="58">
        <v>99.28</v>
      </c>
      <c r="E265" s="38">
        <v>1.4345E-2</v>
      </c>
      <c r="F265" s="29">
        <f>C265/$C$269*E265</f>
        <v>8.438235294117647E-4</v>
      </c>
      <c r="G265" s="38">
        <v>1.4241999999999999E-2</v>
      </c>
      <c r="H265" s="38">
        <v>1.4396000000000001E-2</v>
      </c>
    </row>
    <row r="266" spans="1:8" s="36" customFormat="1">
      <c r="A266" s="39"/>
      <c r="C266" s="14">
        <v>40000</v>
      </c>
      <c r="D266" s="58">
        <v>99.275000000000006</v>
      </c>
      <c r="E266" s="38">
        <v>1.4445E-2</v>
      </c>
      <c r="F266" s="29">
        <f>C266/$C$269*E266</f>
        <v>3.3988235294117645E-3</v>
      </c>
      <c r="G266" s="38">
        <v>1.4341E-2</v>
      </c>
      <c r="H266" s="38">
        <v>1.4496999999999999E-2</v>
      </c>
    </row>
    <row r="267" spans="1:8" s="36" customFormat="1">
      <c r="C267" s="14">
        <v>40000</v>
      </c>
      <c r="D267" s="58">
        <v>99.274000000000001</v>
      </c>
      <c r="E267" s="38">
        <v>1.4465E-2</v>
      </c>
      <c r="F267" s="29">
        <f>C267/$C$269*E267</f>
        <v>3.4035294117647059E-3</v>
      </c>
      <c r="G267" s="38">
        <v>1.436E-2</v>
      </c>
      <c r="H267" s="38">
        <v>1.4517E-2</v>
      </c>
    </row>
    <row r="268" spans="1:8" s="36" customFormat="1">
      <c r="A268" s="42"/>
      <c r="B268" s="41"/>
      <c r="C268" s="14">
        <v>80000</v>
      </c>
      <c r="D268" s="58">
        <v>99.27</v>
      </c>
      <c r="E268" s="38">
        <v>1.4546E-2</v>
      </c>
      <c r="F268" s="29">
        <f>C268/$C$269*E268</f>
        <v>6.8451764705882347E-3</v>
      </c>
      <c r="G268" s="38">
        <v>1.444E-2</v>
      </c>
      <c r="H268" s="38">
        <v>1.4598E-2</v>
      </c>
    </row>
    <row r="269" spans="1:8" s="65" customFormat="1">
      <c r="C269" s="70">
        <f>SUM(C265:C268)</f>
        <v>170000</v>
      </c>
      <c r="E269" s="66"/>
      <c r="F269" s="28">
        <f>SUM(F265:F268)</f>
        <v>1.4491352941176469E-2</v>
      </c>
      <c r="G269" s="66"/>
      <c r="H269" s="66"/>
    </row>
    <row r="270" spans="1:8" s="36" customFormat="1">
      <c r="C270" s="14"/>
      <c r="D270" s="58"/>
      <c r="E270" s="38"/>
      <c r="F270" s="29"/>
      <c r="G270" s="38"/>
      <c r="H270" s="38"/>
    </row>
    <row r="271" spans="1:8" s="36" customFormat="1">
      <c r="C271" s="14"/>
      <c r="D271" s="58"/>
      <c r="E271" s="38"/>
      <c r="F271" s="29"/>
      <c r="G271" s="38"/>
      <c r="H271" s="38"/>
    </row>
    <row r="272" spans="1:8" s="36" customFormat="1">
      <c r="A272" s="22" t="str">
        <f>+'LTS - 2012'!C45</f>
        <v>Moneda Nacional</v>
      </c>
      <c r="B272" s="41">
        <v>40989</v>
      </c>
      <c r="C272" s="14">
        <v>70000</v>
      </c>
      <c r="D272" s="58">
        <v>98.6</v>
      </c>
      <c r="E272" s="38">
        <v>1.8724000000000001E-2</v>
      </c>
      <c r="F272" s="29">
        <f>C272/$C$273*E272</f>
        <v>1.8724000000000001E-2</v>
      </c>
      <c r="G272" s="38">
        <v>1.8461999999999999E-2</v>
      </c>
      <c r="H272" s="38">
        <v>1.8766000000000001E-2</v>
      </c>
    </row>
    <row r="273" spans="1:8" s="65" customFormat="1">
      <c r="C273" s="70">
        <f>SUM(C272)</f>
        <v>70000</v>
      </c>
      <c r="E273" s="66"/>
      <c r="F273" s="28">
        <f>SUM(F272)</f>
        <v>1.8724000000000001E-2</v>
      </c>
      <c r="G273" s="66"/>
      <c r="H273" s="66"/>
    </row>
    <row r="274" spans="1:8" s="36" customFormat="1">
      <c r="A274" s="42"/>
      <c r="B274" s="41"/>
      <c r="C274" s="20"/>
      <c r="E274" s="38"/>
      <c r="F274" s="27"/>
      <c r="G274" s="38"/>
      <c r="H274" s="38"/>
    </row>
    <row r="275" spans="1:8" s="36" customFormat="1">
      <c r="A275" s="39"/>
      <c r="C275" s="14"/>
      <c r="F275" s="29"/>
    </row>
    <row r="276" spans="1:8" s="36" customFormat="1">
      <c r="A276" s="22" t="str">
        <f>+'LTS - 2012'!C46</f>
        <v>Moneda Nacional</v>
      </c>
      <c r="B276" s="41">
        <v>40989</v>
      </c>
      <c r="C276" s="14">
        <v>83000</v>
      </c>
      <c r="D276" s="58">
        <v>98.21</v>
      </c>
      <c r="E276" s="38">
        <v>1.8026E-2</v>
      </c>
      <c r="F276" s="29">
        <f>C276/$C$278*E276</f>
        <v>6.4212789699570815E-3</v>
      </c>
      <c r="G276" s="38">
        <v>1.7703E-2</v>
      </c>
      <c r="H276" s="38">
        <v>1.8023999999999998E-2</v>
      </c>
    </row>
    <row r="277" spans="1:8" s="36" customFormat="1">
      <c r="A277" s="42"/>
      <c r="B277" s="41"/>
      <c r="C277" s="20">
        <v>150000</v>
      </c>
      <c r="D277" s="58">
        <v>98.2</v>
      </c>
      <c r="E277" s="38">
        <v>1.8128999999999999E-2</v>
      </c>
      <c r="F277" s="29">
        <f>C277/$C$278*E277</f>
        <v>1.1671030042918454E-2</v>
      </c>
      <c r="G277" s="38">
        <v>1.7801999999999998E-2</v>
      </c>
      <c r="H277" s="38">
        <v>1.8127000000000001E-2</v>
      </c>
    </row>
    <row r="278" spans="1:8" s="65" customFormat="1">
      <c r="C278" s="70">
        <f>SUM(C276:C277)</f>
        <v>233000</v>
      </c>
      <c r="E278" s="66"/>
      <c r="F278" s="28">
        <f>SUM(F276:F277)</f>
        <v>1.8092309012875535E-2</v>
      </c>
      <c r="G278" s="66"/>
      <c r="H278" s="66"/>
    </row>
    <row r="279" spans="1:8" s="36" customFormat="1">
      <c r="C279" s="20"/>
      <c r="E279" s="38"/>
      <c r="F279" s="27"/>
      <c r="G279" s="38"/>
      <c r="H279" s="38"/>
    </row>
    <row r="280" spans="1:8" s="36" customFormat="1">
      <c r="A280" s="39"/>
      <c r="C280" s="14"/>
      <c r="F280" s="29"/>
    </row>
    <row r="281" spans="1:8" s="36" customFormat="1">
      <c r="A281" s="22" t="str">
        <f>+'LTS - 2012'!C47</f>
        <v>Moneda Nacional Indexada a la UFV (en UFVs)</v>
      </c>
      <c r="B281" s="41">
        <f>+'LTS - 2012'!B47</f>
        <v>40996</v>
      </c>
      <c r="C281" s="14">
        <v>27000</v>
      </c>
      <c r="D281" s="58">
        <v>99.998999999999995</v>
      </c>
      <c r="E281" s="38">
        <v>1.0000000000000001E-5</v>
      </c>
      <c r="F281" s="29">
        <f>C281/$C$288*E281</f>
        <v>1.0843373493975905E-6</v>
      </c>
      <c r="G281" s="38">
        <v>1.0000000000000001E-5</v>
      </c>
      <c r="H281" s="38">
        <v>1.0000000000000001E-5</v>
      </c>
    </row>
    <row r="282" spans="1:8" s="36" customFormat="1">
      <c r="A282" s="42"/>
      <c r="B282" s="41"/>
      <c r="C282" s="20">
        <v>54500</v>
      </c>
      <c r="D282" s="58">
        <v>99.998999999999995</v>
      </c>
      <c r="E282" s="38">
        <v>1.0000000000000001E-5</v>
      </c>
      <c r="F282" s="29">
        <f t="shared" ref="F282:F287" si="10">C282/$C$288*E282</f>
        <v>2.1887550200803216E-6</v>
      </c>
      <c r="G282" s="38">
        <v>1.0000000000000001E-5</v>
      </c>
      <c r="H282" s="38">
        <v>1.0000000000000001E-5</v>
      </c>
    </row>
    <row r="283" spans="1:8" s="36" customFormat="1">
      <c r="C283" s="20">
        <v>43500</v>
      </c>
      <c r="D283" s="58">
        <v>99.998999999999995</v>
      </c>
      <c r="E283" s="38">
        <v>1.0000000000000001E-5</v>
      </c>
      <c r="F283" s="29">
        <f t="shared" si="10"/>
        <v>1.7469879518072292E-6</v>
      </c>
      <c r="G283" s="38">
        <v>1.0000000000000001E-5</v>
      </c>
      <c r="H283" s="38">
        <v>1.0000000000000001E-5</v>
      </c>
    </row>
    <row r="284" spans="1:8" s="36" customFormat="1">
      <c r="C284" s="20">
        <v>7000</v>
      </c>
      <c r="D284" s="58">
        <v>99.998999999999995</v>
      </c>
      <c r="E284" s="38">
        <v>1.0000000000000001E-5</v>
      </c>
      <c r="F284" s="29">
        <f t="shared" si="10"/>
        <v>2.8112449799196788E-7</v>
      </c>
      <c r="G284" s="38">
        <v>1.0000000000000001E-5</v>
      </c>
      <c r="H284" s="38">
        <v>1.0000000000000001E-5</v>
      </c>
    </row>
    <row r="285" spans="1:8" s="36" customFormat="1">
      <c r="C285" s="20">
        <v>37500</v>
      </c>
      <c r="D285" s="58">
        <v>99.998999999999995</v>
      </c>
      <c r="E285" s="38">
        <v>1.0000000000000001E-5</v>
      </c>
      <c r="F285" s="29">
        <f t="shared" si="10"/>
        <v>1.5060240963855425E-6</v>
      </c>
      <c r="G285" s="38">
        <v>1.0000000000000001E-5</v>
      </c>
      <c r="H285" s="38">
        <v>1.0000000000000001E-5</v>
      </c>
    </row>
    <row r="286" spans="1:8" s="36" customFormat="1">
      <c r="C286" s="20">
        <v>35000</v>
      </c>
      <c r="D286" s="58">
        <v>99.998999999999995</v>
      </c>
      <c r="E286" s="38">
        <v>1.0000000000000001E-5</v>
      </c>
      <c r="F286" s="29">
        <f t="shared" si="10"/>
        <v>1.4056224899598394E-6</v>
      </c>
      <c r="G286" s="38">
        <v>1.0000000000000001E-5</v>
      </c>
      <c r="H286" s="38">
        <v>1.0000000000000001E-5</v>
      </c>
    </row>
    <row r="287" spans="1:8" s="36" customFormat="1">
      <c r="C287" s="20">
        <v>44500</v>
      </c>
      <c r="D287" s="58">
        <v>99.998999999999995</v>
      </c>
      <c r="E287" s="38">
        <v>1.0000000000000001E-5</v>
      </c>
      <c r="F287" s="29">
        <f t="shared" si="10"/>
        <v>1.7871485943775102E-6</v>
      </c>
      <c r="G287" s="38">
        <v>1.0000000000000001E-5</v>
      </c>
      <c r="H287" s="38">
        <v>1.0000000000000001E-5</v>
      </c>
    </row>
    <row r="288" spans="1:8" s="65" customFormat="1">
      <c r="C288" s="70">
        <f>SUM(C281:C287)</f>
        <v>249000</v>
      </c>
      <c r="E288" s="66"/>
      <c r="F288" s="28">
        <f>SUM(F281:F287)</f>
        <v>1.0000000000000001E-5</v>
      </c>
      <c r="G288" s="66"/>
      <c r="H288" s="66"/>
    </row>
    <row r="289" spans="1:8" s="36" customFormat="1">
      <c r="C289" s="20"/>
      <c r="E289" s="38"/>
      <c r="F289" s="27"/>
      <c r="G289" s="38"/>
      <c r="H289" s="38"/>
    </row>
    <row r="290" spans="1:8" s="36" customFormat="1">
      <c r="A290" s="39"/>
      <c r="C290" s="14"/>
      <c r="F290" s="29"/>
    </row>
    <row r="291" spans="1:8" s="36" customFormat="1">
      <c r="A291" s="22" t="str">
        <f>+'LTS - 2012'!C48</f>
        <v>Moneda Nacional</v>
      </c>
      <c r="B291" s="41">
        <f>+'LTS - 2012'!B48</f>
        <v>40996</v>
      </c>
      <c r="C291" s="14">
        <v>20000</v>
      </c>
      <c r="D291" s="58">
        <v>99.9</v>
      </c>
      <c r="E291" s="38">
        <v>3.96E-3</v>
      </c>
      <c r="F291" s="29">
        <f>+C291/$C$295*E291</f>
        <v>6.7404255319148938E-4</v>
      </c>
      <c r="G291" s="38">
        <v>3.9560000000000003E-3</v>
      </c>
      <c r="H291" s="38">
        <v>3.9659999999999999E-3</v>
      </c>
    </row>
    <row r="292" spans="1:8" s="36" customFormat="1">
      <c r="A292" s="42"/>
      <c r="B292" s="41"/>
      <c r="C292" s="14">
        <v>40000</v>
      </c>
      <c r="D292" s="58">
        <v>99.9</v>
      </c>
      <c r="E292" s="38">
        <v>3.96E-3</v>
      </c>
      <c r="F292" s="29">
        <f>+C292/$C$295*E292</f>
        <v>1.3480851063829788E-3</v>
      </c>
      <c r="G292" s="38">
        <v>3.9560000000000003E-3</v>
      </c>
      <c r="H292" s="38">
        <v>3.9659999999999999E-3</v>
      </c>
    </row>
    <row r="293" spans="1:8" s="36" customFormat="1">
      <c r="C293" s="14">
        <v>10000</v>
      </c>
      <c r="D293" s="58">
        <v>99.819000000000003</v>
      </c>
      <c r="E293" s="38">
        <v>7.1729999999999997E-3</v>
      </c>
      <c r="F293" s="29">
        <f>+C293/$C$295*E293</f>
        <v>6.1046808510638296E-4</v>
      </c>
      <c r="G293" s="38">
        <v>7.1599999999999997E-3</v>
      </c>
      <c r="H293" s="38">
        <v>7.1929999999999997E-3</v>
      </c>
    </row>
    <row r="294" spans="1:8" s="36" customFormat="1">
      <c r="C294" s="14">
        <v>47500</v>
      </c>
      <c r="D294" s="58">
        <v>99.816999999999993</v>
      </c>
      <c r="E294" s="38">
        <v>7.2529999999999999E-3</v>
      </c>
      <c r="F294" s="29">
        <f>+C294/$C$295*E294</f>
        <v>2.9320638297872337E-3</v>
      </c>
      <c r="G294" s="38">
        <v>7.2399999999999999E-3</v>
      </c>
      <c r="H294" s="38">
        <v>7.273E-3</v>
      </c>
    </row>
    <row r="295" spans="1:8" s="65" customFormat="1">
      <c r="C295" s="70">
        <f>SUM(C291:C294)</f>
        <v>117500</v>
      </c>
      <c r="E295" s="66"/>
      <c r="F295" s="28">
        <f>SUM(F291:F294)</f>
        <v>5.5646595744680855E-3</v>
      </c>
      <c r="G295" s="66"/>
      <c r="H295" s="66"/>
    </row>
    <row r="296" spans="1:8" s="36" customFormat="1">
      <c r="A296" s="42"/>
      <c r="B296" s="41"/>
      <c r="C296" s="20"/>
      <c r="E296" s="38"/>
      <c r="F296" s="27"/>
      <c r="G296" s="38"/>
      <c r="H296" s="38"/>
    </row>
    <row r="297" spans="1:8" s="36" customFormat="1">
      <c r="A297" s="39"/>
      <c r="C297" s="14"/>
      <c r="F297" s="29"/>
    </row>
    <row r="298" spans="1:8" s="36" customFormat="1">
      <c r="A298" s="22" t="str">
        <f>+'LTS - 2012'!C49</f>
        <v>Moneda Nacional</v>
      </c>
      <c r="B298" s="41">
        <v>40996</v>
      </c>
      <c r="C298" s="14">
        <v>20500</v>
      </c>
      <c r="D298" s="58">
        <v>99.504999999999995</v>
      </c>
      <c r="E298" s="38">
        <v>9.8399999999999998E-3</v>
      </c>
      <c r="F298" s="29">
        <f t="shared" ref="F298:F303" si="11">+C298/$C$304*E298</f>
        <v>1.9630588372681447E-3</v>
      </c>
      <c r="G298" s="38">
        <v>9.7909999999999994E-3</v>
      </c>
      <c r="H298" s="38">
        <v>9.8639999999999995E-3</v>
      </c>
    </row>
    <row r="299" spans="1:8" s="36" customFormat="1">
      <c r="A299" s="42"/>
      <c r="B299" s="41"/>
      <c r="C299" s="14">
        <v>7198</v>
      </c>
      <c r="D299" s="58">
        <v>99.444999999999993</v>
      </c>
      <c r="E299" s="38">
        <v>1.1039E-2</v>
      </c>
      <c r="F299" s="29">
        <f t="shared" si="11"/>
        <v>7.7326069016524256E-4</v>
      </c>
      <c r="G299" s="38">
        <v>1.0978E-2</v>
      </c>
      <c r="H299" s="38">
        <v>1.1069000000000001E-2</v>
      </c>
    </row>
    <row r="300" spans="1:8" s="36" customFormat="1">
      <c r="C300" s="14">
        <v>40000</v>
      </c>
      <c r="D300" s="58">
        <v>99.397000000000006</v>
      </c>
      <c r="E300" s="38">
        <v>1.2E-2</v>
      </c>
      <c r="F300" s="29">
        <f t="shared" si="11"/>
        <v>4.6711691547130152E-3</v>
      </c>
      <c r="G300" s="38">
        <v>1.1927E-2</v>
      </c>
      <c r="H300" s="38">
        <v>1.2035000000000001E-2</v>
      </c>
    </row>
    <row r="301" spans="1:8" s="36" customFormat="1">
      <c r="C301" s="14">
        <v>15000</v>
      </c>
      <c r="D301" s="58">
        <v>99.347999999999999</v>
      </c>
      <c r="E301" s="38">
        <v>1.2980999999999999E-2</v>
      </c>
      <c r="F301" s="29">
        <f t="shared" si="11"/>
        <v>1.8948889624165514E-3</v>
      </c>
      <c r="G301" s="38">
        <v>1.2897E-2</v>
      </c>
      <c r="H301" s="38">
        <v>1.3023E-2</v>
      </c>
    </row>
    <row r="302" spans="1:8" s="36" customFormat="1">
      <c r="C302" s="14">
        <v>10060</v>
      </c>
      <c r="D302" s="58">
        <v>99.346999999999994</v>
      </c>
      <c r="E302" s="38">
        <v>1.3001E-2</v>
      </c>
      <c r="F302" s="29">
        <f t="shared" si="11"/>
        <v>1.2727968625313845E-3</v>
      </c>
      <c r="G302" s="38">
        <v>1.2916E-2</v>
      </c>
      <c r="H302" s="38">
        <v>1.3043000000000001E-2</v>
      </c>
    </row>
    <row r="303" spans="1:8" s="36" customFormat="1">
      <c r="A303" s="39"/>
      <c r="C303" s="14">
        <v>10000</v>
      </c>
      <c r="D303" s="58">
        <v>99.314999999999998</v>
      </c>
      <c r="E303" s="38">
        <v>1.3643000000000001E-2</v>
      </c>
      <c r="F303" s="29">
        <f t="shared" si="11"/>
        <v>1.3276825162031182E-3</v>
      </c>
      <c r="G303" s="38">
        <v>1.3549E-2</v>
      </c>
      <c r="H303" s="38">
        <v>1.3669000000000001E-2</v>
      </c>
    </row>
    <row r="304" spans="1:8" s="65" customFormat="1">
      <c r="C304" s="70">
        <f>SUM(C298:C303)</f>
        <v>102758</v>
      </c>
      <c r="E304" s="66"/>
      <c r="F304" s="28">
        <f>SUM(F298:F303)</f>
        <v>1.1902857023297457E-2</v>
      </c>
      <c r="G304" s="66"/>
      <c r="H304" s="66"/>
    </row>
    <row r="305" spans="1:8" s="36" customFormat="1">
      <c r="A305" s="42"/>
      <c r="B305" s="41"/>
      <c r="C305" s="20"/>
      <c r="E305" s="38"/>
      <c r="F305" s="27"/>
      <c r="G305" s="38"/>
      <c r="H305" s="38"/>
    </row>
    <row r="306" spans="1:8" s="36" customFormat="1">
      <c r="A306" s="39"/>
      <c r="C306" s="14"/>
      <c r="F306" s="29"/>
    </row>
    <row r="307" spans="1:8" s="36" customFormat="1">
      <c r="A307" s="22" t="str">
        <f>+'LTS - 2012'!C50</f>
        <v>Moneda Nacional</v>
      </c>
      <c r="B307" s="41">
        <f>+'LTS - 2012'!B50</f>
        <v>40996</v>
      </c>
      <c r="C307" s="14">
        <v>25000</v>
      </c>
      <c r="D307" s="58">
        <v>99.128</v>
      </c>
      <c r="E307" s="38">
        <v>1.1599999999999999E-2</v>
      </c>
      <c r="F307" s="29">
        <f>+C307/$C$310*E307</f>
        <v>2.5217391304347822E-3</v>
      </c>
      <c r="G307" s="38">
        <v>1.1499000000000001E-2</v>
      </c>
      <c r="H307" s="38">
        <v>1.1616E-2</v>
      </c>
    </row>
    <row r="308" spans="1:8" s="36" customFormat="1">
      <c r="A308" s="42"/>
      <c r="B308" s="41"/>
      <c r="C308" s="14">
        <v>20000</v>
      </c>
      <c r="D308" s="58">
        <v>99.1</v>
      </c>
      <c r="E308" s="38">
        <v>1.1976000000000001E-2</v>
      </c>
      <c r="F308" s="29">
        <f>+C308/$C$310*E308</f>
        <v>2.0827826086956521E-3</v>
      </c>
      <c r="G308" s="38">
        <v>1.1868E-2</v>
      </c>
      <c r="H308" s="38">
        <v>1.1993E-2</v>
      </c>
    </row>
    <row r="309" spans="1:8" s="36" customFormat="1">
      <c r="C309" s="14">
        <v>70000</v>
      </c>
      <c r="D309" s="58">
        <v>98.95</v>
      </c>
      <c r="E309" s="38">
        <v>1.3993E-2</v>
      </c>
      <c r="F309" s="29">
        <f>+C309/$C$310*E309</f>
        <v>8.5174782608695657E-3</v>
      </c>
      <c r="G309" s="38">
        <v>1.3846000000000001E-2</v>
      </c>
      <c r="H309" s="38">
        <v>1.4017E-2</v>
      </c>
    </row>
    <row r="310" spans="1:8" s="65" customFormat="1">
      <c r="C310" s="70">
        <f>SUM(C307:C309)</f>
        <v>115000</v>
      </c>
      <c r="E310" s="66"/>
      <c r="F310" s="28">
        <f>SUM(F307:F309)</f>
        <v>1.3122E-2</v>
      </c>
      <c r="G310" s="66"/>
      <c r="H310" s="66"/>
    </row>
    <row r="311" spans="1:8" s="36" customFormat="1">
      <c r="C311" s="20"/>
      <c r="E311" s="38"/>
      <c r="F311" s="27"/>
      <c r="G311" s="38"/>
      <c r="H311" s="38"/>
    </row>
    <row r="312" spans="1:8" s="36" customFormat="1">
      <c r="C312" s="20"/>
      <c r="E312" s="38"/>
      <c r="F312" s="27"/>
      <c r="G312" s="38"/>
      <c r="H312" s="38"/>
    </row>
    <row r="313" spans="1:8" s="36" customFormat="1">
      <c r="A313" s="22" t="str">
        <f>+'LTS - 2012'!C51</f>
        <v>Moneda Nacional</v>
      </c>
      <c r="B313" s="41">
        <f>+'LTS - 2012'!B51</f>
        <v>40996</v>
      </c>
      <c r="C313" s="14">
        <v>25000</v>
      </c>
      <c r="D313" s="58">
        <v>98.850999999999999</v>
      </c>
      <c r="E313" s="38">
        <v>1.1495999999999999E-2</v>
      </c>
      <c r="F313" s="29">
        <f>+C313/$C$318*E313</f>
        <v>1.5368983957219251E-3</v>
      </c>
      <c r="G313" s="38">
        <v>1.1364000000000001E-2</v>
      </c>
      <c r="H313" s="38">
        <v>1.1495E-2</v>
      </c>
    </row>
    <row r="314" spans="1:8" s="36" customFormat="1">
      <c r="C314" s="14">
        <v>50000</v>
      </c>
      <c r="D314" s="58">
        <v>98.698999999999998</v>
      </c>
      <c r="E314" s="38">
        <v>1.3037E-2</v>
      </c>
      <c r="F314" s="29">
        <f>+C314/$C$318*E314</f>
        <v>3.485828877005348E-3</v>
      </c>
      <c r="G314" s="38">
        <v>1.2867E-2</v>
      </c>
      <c r="H314" s="38">
        <v>1.3036000000000001E-2</v>
      </c>
    </row>
    <row r="315" spans="1:8" s="36" customFormat="1">
      <c r="C315" s="14">
        <v>12000</v>
      </c>
      <c r="D315" s="58">
        <v>98.655000000000001</v>
      </c>
      <c r="E315" s="38">
        <v>1.3483999999999999E-2</v>
      </c>
      <c r="F315" s="29">
        <f>D312</f>
        <v>0</v>
      </c>
      <c r="G315" s="38">
        <v>1.3302E-2</v>
      </c>
      <c r="H315" s="38">
        <v>1.3483E-2</v>
      </c>
    </row>
    <row r="316" spans="1:8" s="36" customFormat="1">
      <c r="C316" s="14">
        <v>30000</v>
      </c>
      <c r="D316" s="58">
        <v>98.655000000000001</v>
      </c>
      <c r="E316" s="38">
        <v>1.3483999999999999E-2</v>
      </c>
      <c r="F316" s="29">
        <f>+C316/$C$318*E316</f>
        <v>2.1632085561497324E-3</v>
      </c>
      <c r="G316" s="38">
        <v>1.3302E-2</v>
      </c>
      <c r="H316" s="38">
        <v>1.3483E-2</v>
      </c>
    </row>
    <row r="317" spans="1:8" s="36" customFormat="1">
      <c r="C317" s="14">
        <v>70000</v>
      </c>
      <c r="D317" s="58">
        <v>98.635999999999996</v>
      </c>
      <c r="E317" s="38">
        <v>1.3577000000000001E-2</v>
      </c>
      <c r="F317" s="29">
        <f>+C317/$C$318*E317</f>
        <v>5.0822994652406422E-3</v>
      </c>
      <c r="G317" s="38">
        <v>1.349E-2</v>
      </c>
      <c r="H317" s="38">
        <v>1.3676000000000001E-2</v>
      </c>
    </row>
    <row r="318" spans="1:8" s="65" customFormat="1">
      <c r="C318" s="70">
        <f>SUM(C313:C317)</f>
        <v>187000</v>
      </c>
      <c r="E318" s="66"/>
      <c r="F318" s="28">
        <f>SUM(F313:F317)</f>
        <v>1.2268235294117649E-2</v>
      </c>
      <c r="G318" s="66"/>
      <c r="H318" s="66"/>
    </row>
    <row r="319" spans="1:8" s="36" customFormat="1">
      <c r="C319" s="20"/>
      <c r="E319" s="38"/>
      <c r="F319" s="27"/>
      <c r="G319" s="38"/>
      <c r="H319" s="38"/>
    </row>
    <row r="320" spans="1:8" s="36" customFormat="1">
      <c r="A320" s="39"/>
      <c r="C320" s="14"/>
      <c r="F320" s="29"/>
    </row>
    <row r="321" spans="1:8" s="36" customFormat="1">
      <c r="A321" s="22" t="str">
        <f>+'LTS - 2012'!C52</f>
        <v>Moneda Nacional</v>
      </c>
      <c r="B321" s="41">
        <v>41003</v>
      </c>
      <c r="C321" s="14">
        <v>70000</v>
      </c>
      <c r="D321" s="58">
        <v>99.823999999999998</v>
      </c>
      <c r="E321" s="38">
        <v>6.8989999999999998E-3</v>
      </c>
      <c r="F321" s="29">
        <f>+C321/$C$324*E321</f>
        <v>5.3362430939226518E-3</v>
      </c>
      <c r="G321" s="38">
        <v>6.8869999999999999E-3</v>
      </c>
      <c r="H321" s="38">
        <v>6.9170000000000004E-3</v>
      </c>
    </row>
    <row r="322" spans="1:8" s="36" customFormat="1">
      <c r="A322" s="42"/>
      <c r="B322" s="41"/>
      <c r="C322" s="14">
        <v>500</v>
      </c>
      <c r="D322" s="58">
        <v>99.819000000000003</v>
      </c>
      <c r="E322" s="38">
        <v>7.0949999999999997E-3</v>
      </c>
      <c r="F322" s="29">
        <f>+C322/$C$324*E322</f>
        <v>3.9198895027624307E-5</v>
      </c>
      <c r="G322" s="38">
        <v>7.0829999999999999E-3</v>
      </c>
      <c r="H322" s="38">
        <v>7.1139999999999997E-3</v>
      </c>
    </row>
    <row r="323" spans="1:8" s="36" customFormat="1">
      <c r="A323" s="39"/>
      <c r="C323" s="14">
        <v>20000</v>
      </c>
      <c r="D323" s="58">
        <v>99.819000000000003</v>
      </c>
      <c r="E323" s="38">
        <v>7.0949999999999997E-3</v>
      </c>
      <c r="F323" s="29">
        <f>+C323/$C$324*E323</f>
        <v>1.5679558011049723E-3</v>
      </c>
      <c r="G323" s="38">
        <v>7.0829999999999999E-3</v>
      </c>
      <c r="H323" s="38">
        <v>7.1139999999999997E-3</v>
      </c>
    </row>
    <row r="324" spans="1:8" s="65" customFormat="1">
      <c r="C324" s="70">
        <f>SUM(C321:C323)</f>
        <v>90500</v>
      </c>
      <c r="E324" s="66"/>
      <c r="F324" s="28">
        <f>SUM(F321:F323)</f>
        <v>6.9433977900552482E-3</v>
      </c>
      <c r="G324" s="66"/>
      <c r="H324" s="66"/>
    </row>
    <row r="325" spans="1:8" s="36" customFormat="1">
      <c r="C325" s="20"/>
      <c r="E325" s="38"/>
      <c r="F325" s="27"/>
      <c r="G325" s="38"/>
      <c r="H325" s="38"/>
    </row>
    <row r="326" spans="1:8" s="36" customFormat="1">
      <c r="C326" s="20"/>
      <c r="E326" s="38"/>
      <c r="F326" s="27"/>
      <c r="G326" s="38"/>
      <c r="H326" s="38"/>
    </row>
    <row r="327" spans="1:8" s="36" customFormat="1">
      <c r="A327" s="22" t="str">
        <f>+'LTS - 2012'!C53</f>
        <v>Moneda Nacional</v>
      </c>
      <c r="B327" s="41">
        <v>41003</v>
      </c>
      <c r="C327" s="14">
        <v>15000</v>
      </c>
      <c r="D327" s="58">
        <v>99.41</v>
      </c>
      <c r="E327" s="38">
        <v>1.1675E-2</v>
      </c>
      <c r="F327" s="29">
        <f>+C327/$C$329*E327</f>
        <v>1.5228260869565218E-3</v>
      </c>
      <c r="G327" s="38">
        <v>1.1606999999999999E-2</v>
      </c>
      <c r="H327" s="38">
        <v>1.1709000000000001E-2</v>
      </c>
    </row>
    <row r="328" spans="1:8" s="36" customFormat="1">
      <c r="C328" s="14">
        <v>100000</v>
      </c>
      <c r="D328" s="58">
        <v>99.41</v>
      </c>
      <c r="E328" s="38">
        <v>1.1675E-2</v>
      </c>
      <c r="F328" s="29">
        <f>+C328/$C$329*E328</f>
        <v>1.0152173913043478E-2</v>
      </c>
      <c r="G328" s="38">
        <v>1.1606999999999999E-2</v>
      </c>
      <c r="H328" s="38">
        <v>1.1709000000000001E-2</v>
      </c>
    </row>
    <row r="329" spans="1:8" s="65" customFormat="1">
      <c r="C329" s="70">
        <f>SUM(C327:C328)</f>
        <v>115000</v>
      </c>
      <c r="E329" s="66"/>
      <c r="F329" s="28">
        <f>SUM(F327:F328)</f>
        <v>1.1675E-2</v>
      </c>
      <c r="G329" s="66"/>
      <c r="H329" s="66"/>
    </row>
    <row r="330" spans="1:8" s="36" customFormat="1">
      <c r="A330" s="42"/>
      <c r="B330" s="41"/>
      <c r="C330" s="20"/>
      <c r="E330" s="38"/>
      <c r="F330" s="27"/>
      <c r="G330" s="38"/>
      <c r="H330" s="38"/>
    </row>
    <row r="331" spans="1:8" s="36" customFormat="1">
      <c r="A331" s="39"/>
      <c r="C331" s="14"/>
      <c r="F331" s="29"/>
    </row>
    <row r="332" spans="1:8" s="36" customFormat="1">
      <c r="A332" s="22" t="str">
        <f>+'LTS - 2012'!C54</f>
        <v>Moneda Nacional</v>
      </c>
      <c r="B332" s="41">
        <v>41003</v>
      </c>
      <c r="C332" s="14">
        <v>5000</v>
      </c>
      <c r="D332" s="58">
        <v>99.13</v>
      </c>
      <c r="E332" s="38">
        <v>1.1531E-2</v>
      </c>
      <c r="F332" s="29">
        <f>+C332/$C$336*E332</f>
        <v>5.0134782608695651E-4</v>
      </c>
      <c r="G332" s="38">
        <v>1.1431E-2</v>
      </c>
      <c r="H332" s="38">
        <v>1.1547E-2</v>
      </c>
    </row>
    <row r="333" spans="1:8" s="36" customFormat="1">
      <c r="A333" s="42"/>
      <c r="B333" s="41"/>
      <c r="C333" s="14">
        <v>30000</v>
      </c>
      <c r="D333" s="58">
        <v>99.111999999999995</v>
      </c>
      <c r="E333" s="38">
        <v>1.1771999999999999E-2</v>
      </c>
      <c r="F333" s="29">
        <f>+C333/$C$336*E333</f>
        <v>3.0709565217391303E-3</v>
      </c>
      <c r="G333" s="38">
        <v>1.1667E-2</v>
      </c>
      <c r="H333" s="38">
        <v>1.1788E-2</v>
      </c>
    </row>
    <row r="334" spans="1:8" s="36" customFormat="1">
      <c r="C334" s="14">
        <v>10000</v>
      </c>
      <c r="D334" s="58">
        <v>99.097999999999999</v>
      </c>
      <c r="E334" s="38">
        <v>1.1958999999999999E-2</v>
      </c>
      <c r="F334" s="29">
        <f>+C334/$C$336*E334</f>
        <v>1.0399130434782609E-3</v>
      </c>
      <c r="G334" s="38">
        <v>1.1851E-2</v>
      </c>
      <c r="H334" s="38">
        <v>1.1976000000000001E-2</v>
      </c>
    </row>
    <row r="335" spans="1:8" s="36" customFormat="1">
      <c r="C335" s="14">
        <v>70000</v>
      </c>
      <c r="D335" s="58">
        <v>99.08</v>
      </c>
      <c r="E335" s="38">
        <v>1.2200000000000001E-2</v>
      </c>
      <c r="F335" s="29">
        <f>+C335/$C$336*E335</f>
        <v>7.4260869565217404E-3</v>
      </c>
      <c r="G335" s="38">
        <v>1.2088E-2</v>
      </c>
      <c r="H335" s="38">
        <v>1.2218E-2</v>
      </c>
    </row>
    <row r="336" spans="1:8" s="65" customFormat="1">
      <c r="C336" s="70">
        <f>SUM(C332:C335)</f>
        <v>115000</v>
      </c>
      <c r="E336" s="66"/>
      <c r="F336" s="28">
        <f>SUM(F332:F335)</f>
        <v>1.2038304347826087E-2</v>
      </c>
      <c r="G336" s="66"/>
      <c r="H336" s="66"/>
    </row>
    <row r="337" spans="1:8" s="36" customFormat="1">
      <c r="F337" s="40"/>
    </row>
    <row r="338" spans="1:8" s="36" customFormat="1">
      <c r="A338" s="42"/>
      <c r="B338" s="41"/>
      <c r="C338" s="20"/>
      <c r="E338" s="38"/>
      <c r="F338" s="27"/>
      <c r="G338" s="38"/>
      <c r="H338" s="38"/>
    </row>
    <row r="339" spans="1:8" s="36" customFormat="1">
      <c r="A339" s="22" t="str">
        <f>+'LTS - 2012'!C55</f>
        <v>Moneda Nacional</v>
      </c>
      <c r="B339" s="41">
        <v>41003</v>
      </c>
      <c r="C339" s="14">
        <v>100000</v>
      </c>
      <c r="D339" s="58">
        <v>98.8</v>
      </c>
      <c r="E339" s="38">
        <v>1.1979E-2</v>
      </c>
      <c r="F339" s="29">
        <f>+C339/$C$341*E339</f>
        <v>4.7916E-3</v>
      </c>
      <c r="G339" s="38">
        <v>1.1835999999999999E-2</v>
      </c>
      <c r="H339" s="38">
        <v>1.1978000000000001E-2</v>
      </c>
    </row>
    <row r="340" spans="1:8" s="36" customFormat="1">
      <c r="C340" s="14">
        <v>150000</v>
      </c>
      <c r="D340" s="58">
        <v>98.798000000000002</v>
      </c>
      <c r="E340" s="38">
        <v>1.2E-2</v>
      </c>
      <c r="F340" s="29">
        <f>+C340/$C$341*E340</f>
        <v>7.1999999999999998E-3</v>
      </c>
      <c r="G340" s="38">
        <v>1.1854999999999999E-2</v>
      </c>
      <c r="H340" s="38">
        <v>1.1998999999999999E-2</v>
      </c>
    </row>
    <row r="341" spans="1:8" s="65" customFormat="1">
      <c r="C341" s="70">
        <f>SUM(C339:C340)</f>
        <v>250000</v>
      </c>
      <c r="E341" s="66"/>
      <c r="F341" s="28">
        <f>SUM(F339:F340)</f>
        <v>1.19916E-2</v>
      </c>
      <c r="G341" s="66"/>
      <c r="H341" s="66"/>
    </row>
    <row r="342" spans="1:8" s="36" customFormat="1">
      <c r="C342" s="20"/>
      <c r="E342" s="38"/>
      <c r="F342" s="27"/>
      <c r="G342" s="38"/>
      <c r="H342" s="38"/>
    </row>
    <row r="343" spans="1:8" s="36" customFormat="1">
      <c r="C343" s="20"/>
      <c r="E343" s="38"/>
      <c r="F343" s="27"/>
      <c r="G343" s="38"/>
      <c r="H343" s="38"/>
    </row>
    <row r="344" spans="1:8" s="36" customFormat="1">
      <c r="A344" s="22" t="str">
        <f>+'LTS - 2012'!C56</f>
        <v>Moneda Nacional</v>
      </c>
      <c r="B344" s="41">
        <v>41010</v>
      </c>
      <c r="C344" s="14">
        <v>6600</v>
      </c>
      <c r="D344" s="58">
        <v>99.825999999999993</v>
      </c>
      <c r="E344" s="38">
        <v>6.8960000000000002E-3</v>
      </c>
      <c r="F344" s="29">
        <f>+C344/$C$347*E344</f>
        <v>2.4338823529411768E-3</v>
      </c>
      <c r="G344" s="38">
        <v>6.8840000000000004E-3</v>
      </c>
      <c r="H344" s="38">
        <v>6.9129999999999999E-3</v>
      </c>
    </row>
    <row r="345" spans="1:8" s="36" customFormat="1">
      <c r="C345" s="14">
        <v>10000</v>
      </c>
      <c r="D345" s="58">
        <v>99.825000000000003</v>
      </c>
      <c r="E345" s="38">
        <v>6.9350000000000002E-3</v>
      </c>
      <c r="F345" s="29">
        <f>+C345/$C$347*E345</f>
        <v>3.7085561497326204E-3</v>
      </c>
      <c r="G345" s="38">
        <v>6.9230000000000003E-3</v>
      </c>
      <c r="H345" s="38">
        <v>6.953E-3</v>
      </c>
    </row>
    <row r="346" spans="1:8" s="36" customFormat="1">
      <c r="C346" s="14">
        <v>2100</v>
      </c>
      <c r="D346" s="58">
        <v>99.822999999999993</v>
      </c>
      <c r="E346" s="38">
        <v>7.0150000000000004E-3</v>
      </c>
      <c r="F346" s="29">
        <f>+C346/$C$347*E346</f>
        <v>7.8778074866310164E-4</v>
      </c>
      <c r="G346" s="38">
        <v>7.0020000000000004E-3</v>
      </c>
      <c r="H346" s="38">
        <v>7.0330000000000002E-3</v>
      </c>
    </row>
    <row r="347" spans="1:8" s="65" customFormat="1">
      <c r="C347" s="70">
        <f>SUM(C344:C346)</f>
        <v>18700</v>
      </c>
      <c r="E347" s="66"/>
      <c r="F347" s="28">
        <f>SUM(F344:F346)</f>
        <v>6.9302192513368988E-3</v>
      </c>
      <c r="G347" s="66"/>
      <c r="H347" s="66"/>
    </row>
    <row r="348" spans="1:8" s="36" customFormat="1">
      <c r="C348" s="20"/>
      <c r="E348" s="38"/>
      <c r="F348" s="27"/>
      <c r="G348" s="38"/>
      <c r="H348" s="38"/>
    </row>
    <row r="349" spans="1:8" s="36" customFormat="1">
      <c r="C349" s="20"/>
      <c r="E349" s="38"/>
      <c r="F349" s="27"/>
      <c r="G349" s="38"/>
      <c r="H349" s="38"/>
    </row>
    <row r="350" spans="1:8" s="36" customFormat="1">
      <c r="A350" s="22" t="str">
        <f>+'LTS - 2012'!C57</f>
        <v>Moneda Nacional</v>
      </c>
      <c r="B350" s="41">
        <v>41010</v>
      </c>
      <c r="C350" s="14">
        <v>5000</v>
      </c>
      <c r="D350" s="58">
        <v>99.466999999999999</v>
      </c>
      <c r="E350" s="38">
        <v>1.0599000000000001E-2</v>
      </c>
      <c r="F350" s="29">
        <f>+C350/$C$354*E350</f>
        <v>1.3248750000000001E-3</v>
      </c>
      <c r="G350" s="38">
        <v>1.0543E-2</v>
      </c>
      <c r="H350" s="38">
        <v>1.0626999999999999E-2</v>
      </c>
    </row>
    <row r="351" spans="1:8" s="36" customFormat="1">
      <c r="C351" s="14">
        <v>5000</v>
      </c>
      <c r="D351" s="58">
        <v>99.424999999999997</v>
      </c>
      <c r="E351" s="38">
        <v>1.1439E-2</v>
      </c>
      <c r="F351" s="29">
        <f>+C351/$C$354*E351</f>
        <v>1.4298749999999999E-3</v>
      </c>
      <c r="G351" s="38">
        <v>1.1374E-2</v>
      </c>
      <c r="H351" s="38">
        <v>1.1472E-2</v>
      </c>
    </row>
    <row r="352" spans="1:8" s="36" customFormat="1">
      <c r="C352" s="14">
        <v>20000</v>
      </c>
      <c r="D352" s="58">
        <v>99.415000000000006</v>
      </c>
      <c r="E352" s="38">
        <v>1.1639999999999999E-2</v>
      </c>
      <c r="F352" s="29">
        <f>+C352/$C$354*E352</f>
        <v>5.8199999999999997E-3</v>
      </c>
      <c r="G352" s="38">
        <v>1.1571E-2</v>
      </c>
      <c r="H352" s="38">
        <v>1.1672999999999999E-2</v>
      </c>
    </row>
    <row r="353" spans="1:8" s="36" customFormat="1">
      <c r="C353" s="14">
        <v>10000</v>
      </c>
      <c r="D353" s="58">
        <v>99.41</v>
      </c>
      <c r="E353" s="38">
        <v>1.174E-2</v>
      </c>
      <c r="F353" s="29">
        <f>+C353/$C$354*E353</f>
        <v>2.9350000000000001E-3</v>
      </c>
      <c r="G353" s="38">
        <v>1.167E-2</v>
      </c>
      <c r="H353" s="38">
        <v>1.1774E-2</v>
      </c>
    </row>
    <row r="354" spans="1:8" s="65" customFormat="1">
      <c r="C354" s="70">
        <f>SUM(C350:C353)</f>
        <v>40000</v>
      </c>
      <c r="E354" s="66"/>
      <c r="F354" s="28">
        <f>SUM(F350:F353)</f>
        <v>1.1509749999999999E-2</v>
      </c>
      <c r="G354" s="66"/>
      <c r="H354" s="66"/>
    </row>
    <row r="355" spans="1:8" s="36" customFormat="1">
      <c r="A355" s="39"/>
      <c r="C355" s="14"/>
      <c r="F355" s="29"/>
    </row>
    <row r="356" spans="1:8" s="36" customFormat="1">
      <c r="F356" s="40"/>
    </row>
    <row r="357" spans="1:8" s="36" customFormat="1">
      <c r="A357" s="22" t="str">
        <f>+A350</f>
        <v>Moneda Nacional</v>
      </c>
      <c r="B357" s="41">
        <v>41010</v>
      </c>
      <c r="C357" s="14">
        <v>5000</v>
      </c>
      <c r="D357" s="58">
        <v>99.1</v>
      </c>
      <c r="E357" s="38">
        <v>1.1976000000000001E-2</v>
      </c>
      <c r="F357" s="29">
        <f>+C357/$C$359*E357</f>
        <v>1.0887272727272729E-3</v>
      </c>
      <c r="G357" s="38">
        <v>1.1868E-2</v>
      </c>
      <c r="H357" s="38">
        <v>1.1993E-2</v>
      </c>
    </row>
    <row r="358" spans="1:8" s="36" customFormat="1">
      <c r="C358" s="14">
        <v>50000</v>
      </c>
      <c r="D358" s="58">
        <v>99.097999999999999</v>
      </c>
      <c r="E358" s="38">
        <v>1.2003E-2</v>
      </c>
      <c r="F358" s="29">
        <f>+C358/$C$359*E358</f>
        <v>1.0911818181818181E-2</v>
      </c>
      <c r="G358" s="38">
        <v>1.1894999999999999E-2</v>
      </c>
      <c r="H358" s="38">
        <v>1.2019999999999999E-2</v>
      </c>
    </row>
    <row r="359" spans="1:8" s="65" customFormat="1">
      <c r="C359" s="70">
        <f>SUM(C357:C358)</f>
        <v>55000</v>
      </c>
      <c r="E359" s="66"/>
      <c r="F359" s="28">
        <f>SUM(F357:F358)</f>
        <v>1.2000545454545453E-2</v>
      </c>
      <c r="G359" s="66"/>
      <c r="H359" s="66"/>
    </row>
    <row r="360" spans="1:8" s="36" customFormat="1">
      <c r="A360" s="39"/>
      <c r="C360" s="14"/>
      <c r="F360" s="29"/>
    </row>
    <row r="361" spans="1:8" s="36" customFormat="1">
      <c r="F361" s="40"/>
    </row>
    <row r="362" spans="1:8" s="36" customFormat="1">
      <c r="A362" s="22" t="s">
        <v>12</v>
      </c>
      <c r="B362" s="41">
        <v>41010</v>
      </c>
      <c r="C362" s="14">
        <v>5000</v>
      </c>
      <c r="D362" s="58">
        <v>98.9</v>
      </c>
      <c r="E362" s="38">
        <v>1.0999999999999999E-2</v>
      </c>
      <c r="F362" s="29">
        <f>+C362/$C$364*E362</f>
        <v>1.222222222222222E-3</v>
      </c>
      <c r="G362" s="38">
        <v>1.0879E-2</v>
      </c>
      <c r="H362" s="38">
        <v>1.0999E-2</v>
      </c>
    </row>
    <row r="363" spans="1:8" s="36" customFormat="1">
      <c r="C363" s="14">
        <v>40000</v>
      </c>
      <c r="D363" s="58">
        <v>98.8</v>
      </c>
      <c r="E363" s="38">
        <v>1.2012E-2</v>
      </c>
      <c r="F363" s="29">
        <f>+C363/$C$364*E363</f>
        <v>1.0677333333333332E-2</v>
      </c>
      <c r="G363" s="38">
        <v>1.1868E-2</v>
      </c>
      <c r="H363" s="38">
        <v>1.2011000000000001E-2</v>
      </c>
    </row>
    <row r="364" spans="1:8" s="65" customFormat="1">
      <c r="C364" s="70">
        <f>SUM(C362:C363)</f>
        <v>45000</v>
      </c>
      <c r="E364" s="66"/>
      <c r="F364" s="28">
        <f>SUM(F362:F363)</f>
        <v>1.1899555555555554E-2</v>
      </c>
      <c r="G364" s="66"/>
      <c r="H364" s="66"/>
    </row>
    <row r="365" spans="1:8" s="36" customFormat="1">
      <c r="C365" s="20"/>
      <c r="E365" s="38"/>
      <c r="F365" s="27"/>
      <c r="G365" s="38"/>
      <c r="H365" s="38"/>
    </row>
    <row r="366" spans="1:8" s="36" customFormat="1">
      <c r="C366" s="20"/>
      <c r="E366" s="38"/>
      <c r="F366" s="27"/>
      <c r="G366" s="38"/>
      <c r="H366" s="38"/>
    </row>
    <row r="367" spans="1:8" s="36" customFormat="1">
      <c r="A367" s="22" t="s">
        <v>12</v>
      </c>
      <c r="B367" s="41">
        <v>41017</v>
      </c>
      <c r="C367" s="14">
        <v>50000</v>
      </c>
      <c r="D367" s="58">
        <v>99.834000000000003</v>
      </c>
      <c r="E367" s="38">
        <v>6.5779999999999996E-3</v>
      </c>
      <c r="F367" s="29">
        <f>+C367/C369*E367</f>
        <v>3.2889999999999998E-3</v>
      </c>
      <c r="G367" s="38">
        <v>6.5669999999999999E-3</v>
      </c>
      <c r="H367" s="38">
        <v>6.594E-3</v>
      </c>
    </row>
    <row r="368" spans="1:8" s="36" customFormat="1">
      <c r="C368" s="14">
        <v>50000</v>
      </c>
      <c r="D368" s="58">
        <v>99.825999999999993</v>
      </c>
      <c r="E368" s="38">
        <v>6.8960000000000002E-3</v>
      </c>
      <c r="F368" s="29">
        <f>+C368/C369*E368</f>
        <v>3.4480000000000001E-3</v>
      </c>
      <c r="G368" s="38">
        <v>6.8840000000000004E-3</v>
      </c>
      <c r="H368" s="38">
        <v>6.9129999999999999E-3</v>
      </c>
    </row>
    <row r="369" spans="1:8" s="65" customFormat="1">
      <c r="C369" s="70">
        <f>SUM(C367:C368)</f>
        <v>100000</v>
      </c>
      <c r="E369" s="66"/>
      <c r="F369" s="28">
        <f>SUM(F367:F368)</f>
        <v>6.7369999999999999E-3</v>
      </c>
      <c r="G369" s="66"/>
      <c r="H369" s="66"/>
    </row>
    <row r="370" spans="1:8" s="36" customFormat="1">
      <c r="A370" s="39"/>
      <c r="C370" s="14"/>
      <c r="F370" s="29"/>
    </row>
    <row r="371" spans="1:8" s="36" customFormat="1">
      <c r="F371" s="40"/>
    </row>
    <row r="372" spans="1:8" s="36" customFormat="1">
      <c r="A372" s="22" t="s">
        <v>12</v>
      </c>
      <c r="B372" s="41">
        <v>41017</v>
      </c>
      <c r="C372" s="14">
        <v>3252</v>
      </c>
      <c r="D372" s="58">
        <v>99.5</v>
      </c>
      <c r="E372" s="38">
        <v>9.9399999999999992E-3</v>
      </c>
      <c r="F372" s="29">
        <f>+C372/$C$380*E372</f>
        <v>2.1144924218141856E-4</v>
      </c>
      <c r="G372" s="38">
        <v>9.8899999999999995E-3</v>
      </c>
      <c r="H372" s="38">
        <v>9.9640000000000006E-3</v>
      </c>
    </row>
    <row r="373" spans="1:8" s="36" customFormat="1">
      <c r="A373" s="39"/>
      <c r="C373" s="14">
        <v>50000</v>
      </c>
      <c r="D373" s="58">
        <v>99.421999999999997</v>
      </c>
      <c r="E373" s="38">
        <v>1.1499000000000001E-2</v>
      </c>
      <c r="F373" s="29">
        <f t="shared" ref="F373:F379" si="12">+C373/$C$380*E373</f>
        <v>3.7609649840063325E-3</v>
      </c>
      <c r="G373" s="38">
        <v>1.1433E-2</v>
      </c>
      <c r="H373" s="38">
        <v>1.1532000000000001E-2</v>
      </c>
    </row>
    <row r="374" spans="1:8" s="36" customFormat="1">
      <c r="C374" s="14">
        <v>20000</v>
      </c>
      <c r="D374" s="58">
        <v>99.42</v>
      </c>
      <c r="E374" s="38">
        <v>1.1539000000000001E-2</v>
      </c>
      <c r="F374" s="29">
        <f t="shared" si="12"/>
        <v>1.5096190955891492E-3</v>
      </c>
      <c r="G374" s="38">
        <v>1.1473000000000001E-2</v>
      </c>
      <c r="H374" s="38">
        <v>1.1572000000000001E-2</v>
      </c>
    </row>
    <row r="375" spans="1:8" s="36" customFormat="1">
      <c r="A375" s="42"/>
      <c r="B375" s="41"/>
      <c r="C375" s="14">
        <v>2500</v>
      </c>
      <c r="D375" s="58">
        <v>99.417000000000002</v>
      </c>
      <c r="E375" s="38">
        <v>1.1599E-2</v>
      </c>
      <c r="F375" s="29">
        <f t="shared" si="12"/>
        <v>1.8968359357113423E-4</v>
      </c>
      <c r="G375" s="38">
        <v>1.1532000000000001E-2</v>
      </c>
      <c r="H375" s="38">
        <v>1.1632999999999999E-2</v>
      </c>
    </row>
    <row r="376" spans="1:8" s="36" customFormat="1">
      <c r="A376" s="39"/>
      <c r="C376" s="14">
        <v>15080</v>
      </c>
      <c r="D376" s="58">
        <v>99.415000000000006</v>
      </c>
      <c r="E376" s="38">
        <v>1.1639999999999999E-2</v>
      </c>
      <c r="F376" s="29">
        <f t="shared" si="12"/>
        <v>1.148215839291438E-3</v>
      </c>
      <c r="G376" s="38">
        <v>1.1571E-2</v>
      </c>
      <c r="H376" s="38">
        <v>1.1672999999999999E-2</v>
      </c>
    </row>
    <row r="377" spans="1:8" s="36" customFormat="1">
      <c r="C377" s="14">
        <v>7041</v>
      </c>
      <c r="D377" s="58">
        <v>99.415000000000006</v>
      </c>
      <c r="E377" s="38">
        <v>1.1639999999999999E-2</v>
      </c>
      <c r="F377" s="29">
        <f t="shared" si="12"/>
        <v>5.3611324432699034E-4</v>
      </c>
      <c r="G377" s="38">
        <v>1.1571E-2</v>
      </c>
      <c r="H377" s="38">
        <v>1.1672999999999999E-2</v>
      </c>
    </row>
    <row r="378" spans="1:8" s="36" customFormat="1">
      <c r="A378" s="42"/>
      <c r="B378" s="41"/>
      <c r="C378" s="14">
        <v>50000</v>
      </c>
      <c r="D378" s="58">
        <v>99.411000000000001</v>
      </c>
      <c r="E378" s="38">
        <v>1.172E-2</v>
      </c>
      <c r="F378" s="29">
        <f t="shared" si="12"/>
        <v>3.8332472051964702E-3</v>
      </c>
      <c r="G378" s="38">
        <v>1.1651E-2</v>
      </c>
      <c r="H378" s="38">
        <v>1.1754000000000001E-2</v>
      </c>
    </row>
    <row r="379" spans="1:8" s="36" customFormat="1">
      <c r="C379" s="14">
        <v>5000</v>
      </c>
      <c r="D379" s="58">
        <v>99.411000000000001</v>
      </c>
      <c r="E379" s="38">
        <v>1.172E-2</v>
      </c>
      <c r="F379" s="29">
        <f t="shared" si="12"/>
        <v>3.8332472051964703E-4</v>
      </c>
      <c r="G379" s="38">
        <v>1.1651E-2</v>
      </c>
      <c r="H379" s="38">
        <v>1.1754000000000001E-2</v>
      </c>
    </row>
    <row r="380" spans="1:8" s="65" customFormat="1">
      <c r="C380" s="70">
        <f>SUM(C372:C379)</f>
        <v>152873</v>
      </c>
      <c r="E380" s="66"/>
      <c r="F380" s="28">
        <f>SUM(F372:F379)</f>
        <v>1.1572617924682581E-2</v>
      </c>
      <c r="G380" s="66"/>
      <c r="H380" s="66"/>
    </row>
    <row r="381" spans="1:8" s="36" customFormat="1">
      <c r="F381" s="40"/>
    </row>
    <row r="382" spans="1:8" s="36" customFormat="1">
      <c r="A382" s="42"/>
      <c r="B382" s="41"/>
      <c r="C382" s="20"/>
      <c r="E382" s="38"/>
      <c r="F382" s="27"/>
      <c r="G382" s="38"/>
      <c r="H382" s="38"/>
    </row>
    <row r="383" spans="1:8" s="36" customFormat="1">
      <c r="A383" s="22" t="s">
        <v>12</v>
      </c>
      <c r="B383" s="41">
        <v>41017</v>
      </c>
      <c r="C383" s="14">
        <v>50000</v>
      </c>
      <c r="D383" s="58">
        <v>99.15</v>
      </c>
      <c r="E383" s="38">
        <v>1.1305000000000001E-2</v>
      </c>
      <c r="F383" s="29">
        <f>+C383/C385*E383</f>
        <v>4.7104166666666674E-3</v>
      </c>
      <c r="G383" s="38">
        <v>1.1209E-2</v>
      </c>
      <c r="H383" s="38">
        <v>1.132E-2</v>
      </c>
    </row>
    <row r="384" spans="1:8" s="36" customFormat="1">
      <c r="C384" s="14">
        <v>70000</v>
      </c>
      <c r="D384" s="58">
        <v>99.138000000000005</v>
      </c>
      <c r="E384" s="38">
        <v>1.1466E-2</v>
      </c>
      <c r="F384" s="29">
        <f>+C384/C385*E384</f>
        <v>6.6885000000000009E-3</v>
      </c>
      <c r="G384" s="38">
        <v>1.1367E-2</v>
      </c>
      <c r="H384" s="38">
        <v>1.1481999999999999E-2</v>
      </c>
    </row>
    <row r="385" spans="1:8" s="65" customFormat="1">
      <c r="C385" s="70">
        <f>SUM(C383:C384)</f>
        <v>120000</v>
      </c>
      <c r="E385" s="66"/>
      <c r="F385" s="28">
        <f>SUM(F383:F384)</f>
        <v>1.1398916666666668E-2</v>
      </c>
      <c r="G385" s="66"/>
      <c r="H385" s="66"/>
    </row>
    <row r="386" spans="1:8" s="36" customFormat="1">
      <c r="C386" s="20"/>
      <c r="E386" s="38"/>
      <c r="F386" s="27"/>
      <c r="G386" s="38"/>
      <c r="H386" s="38"/>
    </row>
    <row r="387" spans="1:8" s="36" customFormat="1">
      <c r="C387" s="20"/>
      <c r="E387" s="38"/>
      <c r="F387" s="27"/>
      <c r="G387" s="38"/>
      <c r="H387" s="38"/>
    </row>
    <row r="388" spans="1:8" s="36" customFormat="1">
      <c r="A388" s="22" t="s">
        <v>12</v>
      </c>
      <c r="B388" s="41">
        <v>41017</v>
      </c>
      <c r="C388" s="14">
        <v>50000</v>
      </c>
      <c r="D388" s="58">
        <v>98.9</v>
      </c>
      <c r="E388" s="38">
        <v>1.0999999999999999E-2</v>
      </c>
      <c r="F388" s="29">
        <f>+C388/$C$392*E388</f>
        <v>3.5483870967741933E-3</v>
      </c>
      <c r="G388" s="38">
        <v>1.0879E-2</v>
      </c>
      <c r="H388" s="38">
        <v>1.0999E-2</v>
      </c>
    </row>
    <row r="389" spans="1:8" s="36" customFormat="1">
      <c r="C389" s="14">
        <v>50000</v>
      </c>
      <c r="D389" s="58">
        <v>98.86</v>
      </c>
      <c r="E389" s="38">
        <v>1.1405E-2</v>
      </c>
      <c r="F389" s="29">
        <f>+C389/$C$392*E389</f>
        <v>3.679032258064516E-3</v>
      </c>
      <c r="G389" s="38">
        <v>1.1275E-2</v>
      </c>
      <c r="H389" s="38">
        <v>1.1403999999999999E-2</v>
      </c>
    </row>
    <row r="390" spans="1:8" s="36" customFormat="1">
      <c r="C390" s="14">
        <v>5000</v>
      </c>
      <c r="D390" s="58">
        <v>98.850999999999999</v>
      </c>
      <c r="E390" s="38">
        <v>1.1495999999999999E-2</v>
      </c>
      <c r="F390" s="29">
        <f>+C390/$C$392*E390</f>
        <v>3.7083870967741933E-4</v>
      </c>
      <c r="G390" s="38">
        <v>1.1364000000000001E-2</v>
      </c>
      <c r="H390" s="38">
        <v>1.1495E-2</v>
      </c>
    </row>
    <row r="391" spans="1:8" s="36" customFormat="1">
      <c r="C391" s="14">
        <v>50000</v>
      </c>
      <c r="D391" s="58">
        <v>98.85</v>
      </c>
      <c r="E391" s="38">
        <v>1.1506000000000001E-2</v>
      </c>
      <c r="F391" s="29">
        <f>+C391/$C$392*E391</f>
        <v>3.7116129032258066E-3</v>
      </c>
      <c r="G391" s="38">
        <v>1.1374E-2</v>
      </c>
      <c r="H391" s="38">
        <v>1.1505E-2</v>
      </c>
    </row>
    <row r="392" spans="1:8" s="65" customFormat="1">
      <c r="C392" s="70">
        <f>SUM(C388:C391)</f>
        <v>155000</v>
      </c>
      <c r="E392" s="66"/>
      <c r="F392" s="28">
        <f>SUM(F388:F391)</f>
        <v>1.1309870967741935E-2</v>
      </c>
      <c r="G392" s="66"/>
      <c r="H392" s="66"/>
    </row>
    <row r="393" spans="1:8" s="36" customFormat="1">
      <c r="C393" s="20"/>
      <c r="E393" s="38"/>
      <c r="F393" s="27"/>
      <c r="G393" s="38"/>
      <c r="H393" s="38"/>
    </row>
    <row r="394" spans="1:8" s="36" customFormat="1">
      <c r="C394" s="20"/>
      <c r="E394" s="38"/>
      <c r="F394" s="27"/>
      <c r="G394" s="38"/>
      <c r="H394" s="38"/>
    </row>
    <row r="395" spans="1:8" s="36" customFormat="1">
      <c r="A395" s="22" t="s">
        <v>12</v>
      </c>
      <c r="B395" s="41">
        <v>41024</v>
      </c>
      <c r="C395" s="14">
        <v>3700</v>
      </c>
      <c r="D395" s="58">
        <v>99.84</v>
      </c>
      <c r="E395" s="38">
        <v>6.3400000000000001E-3</v>
      </c>
      <c r="F395" s="29">
        <f>+C395/C397*E395</f>
        <v>2.2621022179363548E-4</v>
      </c>
      <c r="G395" s="38">
        <v>6.3299999999999997E-3</v>
      </c>
      <c r="H395" s="38">
        <v>6.3550000000000004E-3</v>
      </c>
    </row>
    <row r="396" spans="1:8" s="36" customFormat="1">
      <c r="C396" s="14">
        <v>100000</v>
      </c>
      <c r="D396" s="58">
        <v>99.837999999999994</v>
      </c>
      <c r="E396" s="38">
        <v>6.4190000000000002E-3</v>
      </c>
      <c r="F396" s="29">
        <f>+C396/C397*E396</f>
        <v>6.1899710703953708E-3</v>
      </c>
      <c r="G396" s="38">
        <v>6.4089999999999998E-3</v>
      </c>
      <c r="H396" s="38">
        <v>6.4349999999999997E-3</v>
      </c>
    </row>
    <row r="397" spans="1:8" s="65" customFormat="1">
      <c r="C397" s="70">
        <f>SUM(C395:C396)</f>
        <v>103700</v>
      </c>
      <c r="E397" s="66"/>
      <c r="F397" s="28">
        <f>SUM(F395:F396)</f>
        <v>6.4161812921890065E-3</v>
      </c>
      <c r="G397" s="66"/>
      <c r="H397" s="66"/>
    </row>
    <row r="398" spans="1:8" s="36" customFormat="1">
      <c r="A398" s="42"/>
      <c r="B398" s="37"/>
      <c r="C398" s="43"/>
      <c r="D398" s="44"/>
      <c r="E398" s="45"/>
      <c r="F398" s="27"/>
      <c r="G398" s="46"/>
      <c r="H398" s="45"/>
    </row>
    <row r="399" spans="1:8" s="36" customFormat="1">
      <c r="A399" s="39"/>
      <c r="C399" s="20"/>
      <c r="D399" s="44"/>
      <c r="E399" s="47"/>
      <c r="F399" s="45"/>
      <c r="G399" s="44"/>
      <c r="H399" s="47"/>
    </row>
    <row r="400" spans="1:8" s="36" customFormat="1">
      <c r="A400" s="22" t="s">
        <v>12</v>
      </c>
      <c r="B400" s="41">
        <v>41024</v>
      </c>
      <c r="C400" s="14">
        <v>1000</v>
      </c>
      <c r="D400" s="58">
        <v>99.48</v>
      </c>
      <c r="E400" s="38">
        <v>1.0338999999999999E-2</v>
      </c>
      <c r="F400" s="29">
        <f>+C400/C404*E400</f>
        <v>1.2160095972901768E-4</v>
      </c>
      <c r="G400" s="38">
        <v>1.0286E-2</v>
      </c>
      <c r="H400" s="38">
        <v>1.0366E-2</v>
      </c>
    </row>
    <row r="401" spans="1:8" s="36" customFormat="1">
      <c r="C401" s="14">
        <v>50000</v>
      </c>
      <c r="D401" s="58">
        <v>99.45</v>
      </c>
      <c r="E401" s="38">
        <v>1.0939000000000001E-2</v>
      </c>
      <c r="F401" s="29">
        <f>+C401/C404*E401</f>
        <v>6.4328895370718859E-3</v>
      </c>
      <c r="G401" s="38">
        <v>1.0879E-2</v>
      </c>
      <c r="H401" s="38">
        <v>1.0969E-2</v>
      </c>
    </row>
    <row r="402" spans="1:8" s="36" customFormat="1">
      <c r="C402" s="14">
        <v>4024</v>
      </c>
      <c r="D402" s="58">
        <v>99.415000000000006</v>
      </c>
      <c r="E402" s="38">
        <v>1.1639999999999999E-2</v>
      </c>
      <c r="F402" s="29">
        <f>+C402/C404*E402</f>
        <v>5.5089574708317649E-4</v>
      </c>
      <c r="G402" s="38">
        <v>1.1571E-2</v>
      </c>
      <c r="H402" s="38">
        <v>1.1672999999999999E-2</v>
      </c>
    </row>
    <row r="403" spans="1:8" s="36" customFormat="1">
      <c r="C403" s="14">
        <v>30000</v>
      </c>
      <c r="D403" s="58">
        <v>99.415000000000006</v>
      </c>
      <c r="E403" s="38">
        <v>1.1639999999999999E-2</v>
      </c>
      <c r="F403" s="29">
        <f>+C403/C404*E403</f>
        <v>4.1070756492284531E-3</v>
      </c>
      <c r="G403" s="38">
        <v>1.1571E-2</v>
      </c>
      <c r="H403" s="38">
        <v>1.1672999999999999E-2</v>
      </c>
    </row>
    <row r="404" spans="1:8" s="65" customFormat="1">
      <c r="C404" s="70">
        <f>SUM(C400:C403)</f>
        <v>85024</v>
      </c>
      <c r="E404" s="66"/>
      <c r="F404" s="28">
        <f>SUM(F400:F403)</f>
        <v>1.1212461893112534E-2</v>
      </c>
      <c r="G404" s="66"/>
      <c r="H404" s="66"/>
    </row>
    <row r="405" spans="1:8" s="36" customFormat="1">
      <c r="A405" s="39"/>
      <c r="C405" s="20"/>
      <c r="D405" s="44"/>
      <c r="E405" s="27"/>
      <c r="F405" s="27"/>
      <c r="G405" s="48"/>
      <c r="H405" s="27"/>
    </row>
    <row r="406" spans="1:8" s="36" customFormat="1">
      <c r="F406" s="40"/>
    </row>
    <row r="407" spans="1:8" s="36" customFormat="1">
      <c r="A407" s="22" t="s">
        <v>12</v>
      </c>
      <c r="B407" s="41">
        <v>41024</v>
      </c>
      <c r="C407" s="14">
        <v>15000</v>
      </c>
      <c r="D407" s="58">
        <v>99.328999999999994</v>
      </c>
      <c r="E407" s="38">
        <v>8.9079999999999993E-3</v>
      </c>
      <c r="F407" s="29">
        <f>+C407/C412*E407</f>
        <v>1.4846666666666665E-3</v>
      </c>
      <c r="G407" s="38">
        <v>8.848E-3</v>
      </c>
      <c r="H407" s="38">
        <v>8.9180000000000006E-3</v>
      </c>
    </row>
    <row r="408" spans="1:8" s="36" customFormat="1">
      <c r="C408" s="14">
        <v>5000</v>
      </c>
      <c r="D408" s="58">
        <v>99.19</v>
      </c>
      <c r="E408" s="38">
        <v>1.0769000000000001E-2</v>
      </c>
      <c r="F408" s="29">
        <f>+C408/C412*E408</f>
        <v>5.9827777777777776E-4</v>
      </c>
      <c r="G408" s="38">
        <v>1.0681E-2</v>
      </c>
      <c r="H408" s="38">
        <v>1.0782999999999999E-2</v>
      </c>
    </row>
    <row r="409" spans="1:8" s="36" customFormat="1">
      <c r="C409" s="14">
        <v>20000</v>
      </c>
      <c r="D409" s="58">
        <v>99.173000000000002</v>
      </c>
      <c r="E409" s="38">
        <v>1.0996000000000001E-2</v>
      </c>
      <c r="F409" s="29">
        <f>+C409/C412*E409</f>
        <v>2.4435555555555556E-3</v>
      </c>
      <c r="G409" s="38">
        <v>1.0905E-2</v>
      </c>
      <c r="H409" s="38">
        <v>1.1011E-2</v>
      </c>
    </row>
    <row r="410" spans="1:8" s="36" customFormat="1">
      <c r="C410" s="14">
        <v>20000</v>
      </c>
      <c r="D410" s="58">
        <v>99.173000000000002</v>
      </c>
      <c r="E410" s="38">
        <v>1.0996000000000001E-2</v>
      </c>
      <c r="F410" s="29">
        <f>+C410/C412*E410</f>
        <v>2.4435555555555556E-3</v>
      </c>
      <c r="G410" s="38">
        <v>1.0905E-2</v>
      </c>
      <c r="H410" s="38">
        <v>1.1011E-2</v>
      </c>
    </row>
    <row r="411" spans="1:8" s="36" customFormat="1">
      <c r="C411" s="14">
        <v>30000</v>
      </c>
      <c r="D411" s="58">
        <v>99.17</v>
      </c>
      <c r="E411" s="38">
        <v>1.1037E-2</v>
      </c>
      <c r="F411" s="29">
        <f>+C411/C412*E411</f>
        <v>3.679E-3</v>
      </c>
      <c r="G411" s="38">
        <v>1.0945E-2</v>
      </c>
      <c r="H411" s="38">
        <v>1.1051E-2</v>
      </c>
    </row>
    <row r="412" spans="1:8" s="65" customFormat="1">
      <c r="C412" s="70">
        <f>SUM(C407:C411)</f>
        <v>90000</v>
      </c>
      <c r="E412" s="66"/>
      <c r="F412" s="28">
        <f>SUM(F407:F411)</f>
        <v>1.0649055555555554E-2</v>
      </c>
      <c r="G412" s="66"/>
      <c r="H412" s="66"/>
    </row>
    <row r="413" spans="1:8" s="36" customFormat="1"/>
    <row r="414" spans="1:8" s="36" customFormat="1">
      <c r="A414" s="26"/>
      <c r="B414" s="37"/>
      <c r="C414" s="43"/>
      <c r="D414" s="44"/>
      <c r="E414" s="49"/>
      <c r="F414" s="49"/>
      <c r="G414" s="50"/>
      <c r="H414" s="49"/>
    </row>
    <row r="415" spans="1:8" s="36" customFormat="1">
      <c r="A415" s="22" t="s">
        <v>12</v>
      </c>
      <c r="B415" s="41">
        <v>41024</v>
      </c>
      <c r="C415" s="14">
        <v>15000</v>
      </c>
      <c r="D415" s="58">
        <v>99</v>
      </c>
      <c r="E415" s="38">
        <v>9.9900000000000006E-3</v>
      </c>
      <c r="F415" s="29">
        <f>+C415/C421*E415</f>
        <v>1.0703571428571429E-3</v>
      </c>
      <c r="G415" s="38">
        <v>9.8899999999999995E-3</v>
      </c>
      <c r="H415" s="38">
        <v>9.9889999999999996E-3</v>
      </c>
    </row>
    <row r="416" spans="1:8" s="36" customFormat="1">
      <c r="C416" s="14">
        <v>20000</v>
      </c>
      <c r="D416" s="58">
        <v>98.998999999999995</v>
      </c>
      <c r="E416" s="38">
        <v>0.01</v>
      </c>
      <c r="F416" s="29">
        <f>+C416/C421*E416</f>
        <v>1.4285714285714286E-3</v>
      </c>
      <c r="G416" s="38">
        <v>9.9000000000000008E-3</v>
      </c>
      <c r="H416" s="38">
        <v>0.01</v>
      </c>
    </row>
    <row r="417" spans="1:8" s="36" customFormat="1">
      <c r="C417" s="14">
        <v>50000</v>
      </c>
      <c r="D417" s="58">
        <v>98.95</v>
      </c>
      <c r="E417" s="38">
        <v>1.0495000000000001E-2</v>
      </c>
      <c r="F417" s="29">
        <f>+C417/C421*E417</f>
        <v>3.7482142857142861E-3</v>
      </c>
      <c r="G417" s="38">
        <v>1.0385E-2</v>
      </c>
      <c r="H417" s="38">
        <v>1.0494E-2</v>
      </c>
    </row>
    <row r="418" spans="1:8" s="36" customFormat="1">
      <c r="C418" s="14">
        <v>20000</v>
      </c>
      <c r="D418" s="58">
        <v>98.921000000000006</v>
      </c>
      <c r="E418" s="38">
        <v>1.0788000000000001E-2</v>
      </c>
      <c r="F418" s="29">
        <f>+C418/C421*E418</f>
        <v>1.5411428571428572E-3</v>
      </c>
      <c r="G418" s="38">
        <v>1.0671E-2</v>
      </c>
      <c r="H418" s="38">
        <v>1.0787E-2</v>
      </c>
    </row>
    <row r="419" spans="1:8" s="36" customFormat="1">
      <c r="C419" s="14">
        <v>5000</v>
      </c>
      <c r="D419" s="58">
        <v>98.9</v>
      </c>
      <c r="E419" s="38">
        <v>1.0999999999999999E-2</v>
      </c>
      <c r="F419" s="29">
        <f>+C419/C421*E419</f>
        <v>3.9285714285714282E-4</v>
      </c>
      <c r="G419" s="38">
        <v>1.0879E-2</v>
      </c>
      <c r="H419" s="38">
        <v>1.0999E-2</v>
      </c>
    </row>
    <row r="420" spans="1:8" s="36" customFormat="1">
      <c r="C420" s="14">
        <v>30000</v>
      </c>
      <c r="D420" s="58">
        <v>98.9</v>
      </c>
      <c r="E420" s="38">
        <v>1.0999999999999999E-2</v>
      </c>
      <c r="F420" s="29">
        <f>+C420/C421*E420</f>
        <v>2.3571428571428567E-3</v>
      </c>
      <c r="G420" s="38">
        <v>1.0879E-2</v>
      </c>
      <c r="H420" s="38">
        <v>1.0999E-2</v>
      </c>
    </row>
    <row r="421" spans="1:8" s="65" customFormat="1">
      <c r="C421" s="70">
        <f>SUM(C415:C420)</f>
        <v>140000</v>
      </c>
      <c r="E421" s="66"/>
      <c r="F421" s="28">
        <f>SUM(F415:F420)</f>
        <v>1.0538285714285714E-2</v>
      </c>
      <c r="G421" s="66"/>
      <c r="H421" s="66"/>
    </row>
    <row r="422" spans="1:8" s="36" customFormat="1">
      <c r="A422" s="39"/>
      <c r="C422" s="20"/>
      <c r="E422" s="47"/>
      <c r="F422" s="27"/>
      <c r="G422" s="44"/>
      <c r="H422" s="47"/>
    </row>
    <row r="423" spans="1:8" s="36" customFormat="1"/>
    <row r="424" spans="1:8" s="36" customFormat="1">
      <c r="A424" s="22" t="s">
        <v>12</v>
      </c>
      <c r="B424" s="41">
        <v>41031</v>
      </c>
      <c r="C424" s="14">
        <v>30000</v>
      </c>
      <c r="D424" s="58">
        <v>99.837999999999994</v>
      </c>
      <c r="E424" s="38">
        <v>6.4190000000000002E-3</v>
      </c>
      <c r="F424" s="29">
        <f>C424/C425*E424</f>
        <v>6.4190000000000002E-3</v>
      </c>
      <c r="G424" s="38">
        <v>6.4089999999999998E-3</v>
      </c>
      <c r="H424" s="38">
        <v>6.4349999999999997E-3</v>
      </c>
    </row>
    <row r="425" spans="1:8" s="65" customFormat="1">
      <c r="A425" s="69"/>
      <c r="C425" s="19">
        <f>SUM(C424)</f>
        <v>30000</v>
      </c>
      <c r="E425" s="77"/>
      <c r="F425" s="28">
        <f>SUM(F424)</f>
        <v>6.4190000000000002E-3</v>
      </c>
      <c r="G425" s="77"/>
      <c r="H425" s="77"/>
    </row>
    <row r="426" spans="1:8" s="36" customFormat="1">
      <c r="A426" s="26"/>
      <c r="B426" s="37"/>
      <c r="C426" s="43"/>
      <c r="D426" s="44"/>
      <c r="E426" s="27"/>
      <c r="F426" s="27"/>
      <c r="G426" s="27"/>
      <c r="H426" s="27"/>
    </row>
    <row r="427" spans="1:8" s="36" customFormat="1">
      <c r="A427" s="26"/>
      <c r="B427" s="44"/>
      <c r="C427" s="43"/>
      <c r="D427" s="44"/>
      <c r="E427" s="27"/>
      <c r="F427" s="27"/>
      <c r="G427" s="27"/>
      <c r="H427" s="27"/>
    </row>
    <row r="428" spans="1:8" s="36" customFormat="1">
      <c r="A428" s="22" t="s">
        <v>12</v>
      </c>
      <c r="B428" s="41">
        <v>41031</v>
      </c>
      <c r="C428" s="14">
        <v>30000</v>
      </c>
      <c r="D428" s="58">
        <v>99.415000000000006</v>
      </c>
      <c r="E428" s="38">
        <v>1.1639999999999999E-2</v>
      </c>
      <c r="F428" s="29">
        <f>+C428/C430*E428</f>
        <v>9.4271367636736669E-3</v>
      </c>
      <c r="G428" s="38">
        <v>1.1571E-2</v>
      </c>
      <c r="H428" s="38">
        <v>1.1672999999999999E-2</v>
      </c>
    </row>
    <row r="429" spans="1:8" s="36" customFormat="1">
      <c r="C429" s="14">
        <v>7042</v>
      </c>
      <c r="D429" s="58">
        <v>99.415000000000006</v>
      </c>
      <c r="E429" s="38">
        <v>1.1639999999999999E-2</v>
      </c>
      <c r="F429" s="29">
        <f>+C429/C430*E429</f>
        <v>2.212863236326332E-3</v>
      </c>
      <c r="G429" s="38">
        <v>1.1571E-2</v>
      </c>
      <c r="H429" s="38">
        <v>1.1672999999999999E-2</v>
      </c>
    </row>
    <row r="430" spans="1:8" s="65" customFormat="1">
      <c r="C430" s="70">
        <f>SUM(C428:C429)</f>
        <v>37042</v>
      </c>
      <c r="E430" s="66"/>
      <c r="F430" s="28">
        <f>SUM(F428:F429)</f>
        <v>1.1639999999999999E-2</v>
      </c>
      <c r="G430" s="66"/>
      <c r="H430" s="66"/>
    </row>
    <row r="431" spans="1:8" s="36" customFormat="1">
      <c r="A431" s="26"/>
      <c r="B431" s="44"/>
      <c r="C431" s="43"/>
      <c r="D431" s="44"/>
      <c r="E431" s="27"/>
      <c r="F431" s="27"/>
      <c r="G431" s="27"/>
      <c r="H431" s="27"/>
    </row>
    <row r="432" spans="1:8" s="36" customFormat="1">
      <c r="A432" s="26"/>
      <c r="B432" s="44"/>
      <c r="C432" s="43"/>
      <c r="D432" s="44"/>
      <c r="E432" s="27"/>
      <c r="F432" s="27"/>
      <c r="G432" s="27"/>
      <c r="H432" s="27"/>
    </row>
    <row r="433" spans="1:8" s="36" customFormat="1">
      <c r="A433" s="22" t="s">
        <v>12</v>
      </c>
      <c r="B433" s="41">
        <v>41031</v>
      </c>
      <c r="C433" s="14">
        <v>30000</v>
      </c>
      <c r="D433" s="58">
        <v>99.171999999999997</v>
      </c>
      <c r="E433" s="38">
        <v>1.1010000000000001E-2</v>
      </c>
      <c r="F433" s="29">
        <f>C433/C434*E433</f>
        <v>1.1010000000000001E-2</v>
      </c>
      <c r="G433" s="38">
        <v>1.0919E-2</v>
      </c>
      <c r="H433" s="38">
        <v>1.1024000000000001E-2</v>
      </c>
    </row>
    <row r="434" spans="1:8" s="65" customFormat="1">
      <c r="A434" s="69"/>
      <c r="C434" s="19">
        <f>SUM(C433)</f>
        <v>30000</v>
      </c>
      <c r="E434" s="77"/>
      <c r="F434" s="28">
        <f>SUM(F433)</f>
        <v>1.1010000000000001E-2</v>
      </c>
      <c r="G434" s="77"/>
      <c r="H434" s="77"/>
    </row>
    <row r="435" spans="1:8" s="36" customFormat="1">
      <c r="A435" s="26"/>
      <c r="B435" s="44"/>
      <c r="C435" s="43"/>
      <c r="D435" s="44"/>
      <c r="E435" s="27"/>
      <c r="F435" s="27"/>
      <c r="G435" s="27"/>
      <c r="H435" s="27"/>
    </row>
    <row r="436" spans="1:8" s="36" customFormat="1">
      <c r="A436" s="26"/>
      <c r="B436" s="44"/>
      <c r="C436" s="43"/>
      <c r="D436" s="44"/>
      <c r="E436" s="27"/>
      <c r="F436" s="27"/>
      <c r="G436" s="27"/>
      <c r="H436" s="27"/>
    </row>
    <row r="437" spans="1:8" s="36" customFormat="1">
      <c r="A437" s="22" t="s">
        <v>12</v>
      </c>
      <c r="B437" s="41">
        <v>41031</v>
      </c>
      <c r="C437" s="14">
        <v>50000</v>
      </c>
      <c r="D437" s="58">
        <v>98.9</v>
      </c>
      <c r="E437" s="38">
        <v>1.0999999999999999E-2</v>
      </c>
      <c r="F437" s="29">
        <f>C437/C438*E437</f>
        <v>1.0999999999999999E-2</v>
      </c>
      <c r="G437" s="38">
        <v>1.0879E-2</v>
      </c>
      <c r="H437" s="38">
        <v>1.0999E-2</v>
      </c>
    </row>
    <row r="438" spans="1:8" s="65" customFormat="1">
      <c r="A438" s="69"/>
      <c r="C438" s="19">
        <f>SUM(C437)</f>
        <v>50000</v>
      </c>
      <c r="E438" s="77"/>
      <c r="F438" s="28">
        <f>SUM(F437)</f>
        <v>1.0999999999999999E-2</v>
      </c>
      <c r="G438" s="77"/>
      <c r="H438" s="77"/>
    </row>
    <row r="439" spans="1:8" s="36" customFormat="1">
      <c r="A439" s="39"/>
      <c r="C439" s="20"/>
      <c r="D439" s="44"/>
      <c r="E439" s="47"/>
      <c r="F439" s="27"/>
      <c r="G439" s="44"/>
      <c r="H439" s="47"/>
    </row>
    <row r="440" spans="1:8" s="36" customFormat="1"/>
    <row r="441" spans="1:8" s="36" customFormat="1">
      <c r="A441" s="22" t="s">
        <v>12</v>
      </c>
      <c r="B441" s="41">
        <v>41038</v>
      </c>
      <c r="C441" s="14">
        <v>30000</v>
      </c>
      <c r="D441" s="58">
        <v>99.84</v>
      </c>
      <c r="E441" s="38">
        <v>6.3400000000000001E-3</v>
      </c>
      <c r="F441" s="29">
        <f>+C441/C444*E441</f>
        <v>1.902E-3</v>
      </c>
      <c r="G441" s="38">
        <v>6.3299999999999997E-3</v>
      </c>
      <c r="H441" s="38">
        <v>6.3550000000000004E-3</v>
      </c>
    </row>
    <row r="442" spans="1:8" s="36" customFormat="1">
      <c r="B442" s="41"/>
      <c r="C442" s="14">
        <v>20000</v>
      </c>
      <c r="D442" s="58">
        <v>99.84</v>
      </c>
      <c r="E442" s="38">
        <v>6.3400000000000001E-3</v>
      </c>
      <c r="F442" s="29">
        <f>+C442/C444*E442</f>
        <v>1.268E-3</v>
      </c>
      <c r="G442" s="38">
        <v>6.3299999999999997E-3</v>
      </c>
      <c r="H442" s="38">
        <v>6.3550000000000004E-3</v>
      </c>
    </row>
    <row r="443" spans="1:8" s="36" customFormat="1">
      <c r="C443" s="14">
        <v>50000</v>
      </c>
      <c r="D443" s="58">
        <v>99.838999999999999</v>
      </c>
      <c r="E443" s="38">
        <v>6.3800000000000003E-3</v>
      </c>
      <c r="F443" s="29">
        <f>+C443/C444*E443</f>
        <v>3.1900000000000001E-3</v>
      </c>
      <c r="G443" s="38">
        <v>6.3689999999999997E-3</v>
      </c>
      <c r="H443" s="38">
        <v>6.3949999999999996E-3</v>
      </c>
    </row>
    <row r="444" spans="1:8" s="65" customFormat="1">
      <c r="C444" s="70">
        <f>SUM(C441:C443)</f>
        <v>100000</v>
      </c>
      <c r="E444" s="66"/>
      <c r="F444" s="28">
        <f>SUM(F441:F443)</f>
        <v>6.3600000000000002E-3</v>
      </c>
      <c r="G444" s="66"/>
      <c r="H444" s="66"/>
    </row>
    <row r="445" spans="1:8" s="36" customFormat="1">
      <c r="A445" s="26"/>
      <c r="B445" s="41"/>
      <c r="C445" s="10"/>
      <c r="E445" s="51"/>
      <c r="F445" s="52"/>
      <c r="G445" s="51"/>
      <c r="H445" s="51"/>
    </row>
    <row r="446" spans="1:8" s="36" customFormat="1">
      <c r="C446" s="10"/>
      <c r="E446" s="51"/>
      <c r="F446" s="52"/>
      <c r="G446" s="51"/>
      <c r="H446" s="51"/>
    </row>
    <row r="447" spans="1:8" s="36" customFormat="1">
      <c r="A447" s="22" t="s">
        <v>12</v>
      </c>
      <c r="B447" s="41">
        <v>41038</v>
      </c>
      <c r="C447" s="14">
        <v>28000</v>
      </c>
      <c r="D447" s="58">
        <v>99.497</v>
      </c>
      <c r="E447" s="38">
        <v>0.01</v>
      </c>
      <c r="F447" s="29">
        <f>+C447/C451*E447</f>
        <v>2.8571428571428571E-3</v>
      </c>
      <c r="G447" s="38">
        <v>9.9489999999999995E-3</v>
      </c>
      <c r="H447" s="38">
        <v>1.0024E-2</v>
      </c>
    </row>
    <row r="448" spans="1:8" s="36" customFormat="1">
      <c r="C448" s="14">
        <v>20000</v>
      </c>
      <c r="D448" s="58">
        <v>99.418000000000006</v>
      </c>
      <c r="E448" s="38">
        <v>1.1579000000000001E-2</v>
      </c>
      <c r="F448" s="29">
        <f>+C448/C451*E448</f>
        <v>2.3630612244897962E-3</v>
      </c>
      <c r="G448" s="38">
        <v>1.1512E-2</v>
      </c>
      <c r="H448" s="38">
        <v>1.1613E-2</v>
      </c>
    </row>
    <row r="449" spans="1:8" s="36" customFormat="1">
      <c r="C449" s="14">
        <v>20000</v>
      </c>
      <c r="D449" s="58">
        <v>99.415000000000006</v>
      </c>
      <c r="E449" s="38">
        <v>1.1639999999999999E-2</v>
      </c>
      <c r="F449" s="29">
        <f>+C449/C451*E449</f>
        <v>2.3755102040816326E-3</v>
      </c>
      <c r="G449" s="38">
        <v>1.1571E-2</v>
      </c>
      <c r="H449" s="38">
        <v>1.1672999999999999E-2</v>
      </c>
    </row>
    <row r="450" spans="1:8" s="36" customFormat="1">
      <c r="C450" s="14">
        <v>30000</v>
      </c>
      <c r="D450" s="58">
        <v>99.415000000000006</v>
      </c>
      <c r="E450" s="38">
        <v>1.1639999999999999E-2</v>
      </c>
      <c r="F450" s="29">
        <f>+C450/C451*E450</f>
        <v>3.5632653061224489E-3</v>
      </c>
      <c r="G450" s="38">
        <v>1.1571E-2</v>
      </c>
      <c r="H450" s="38">
        <v>1.1672999999999999E-2</v>
      </c>
    </row>
    <row r="451" spans="1:8" s="65" customFormat="1">
      <c r="C451" s="70">
        <f>SUM(C447:C450)</f>
        <v>98000</v>
      </c>
      <c r="E451" s="66"/>
      <c r="F451" s="28">
        <f>SUM(F447:F450)</f>
        <v>1.1158979591836735E-2</v>
      </c>
      <c r="G451" s="66"/>
      <c r="H451" s="66"/>
    </row>
    <row r="452" spans="1:8" s="36" customFormat="1">
      <c r="C452" s="10"/>
      <c r="E452" s="51"/>
      <c r="F452" s="52"/>
      <c r="G452" s="51"/>
      <c r="H452" s="51"/>
    </row>
    <row r="453" spans="1:8" s="36" customFormat="1">
      <c r="C453" s="10"/>
      <c r="E453" s="51"/>
      <c r="F453" s="52"/>
      <c r="G453" s="51"/>
      <c r="H453" s="51"/>
    </row>
    <row r="454" spans="1:8" s="36" customFormat="1">
      <c r="A454" s="22" t="s">
        <v>12</v>
      </c>
      <c r="B454" s="41">
        <v>41038</v>
      </c>
      <c r="C454" s="14">
        <v>28000</v>
      </c>
      <c r="D454" s="58">
        <v>99.245999999999995</v>
      </c>
      <c r="E454" s="38">
        <v>1.0018000000000001E-2</v>
      </c>
      <c r="F454" s="29">
        <f>+C454/C456*E454</f>
        <v>2.8622857142857143E-3</v>
      </c>
      <c r="G454" s="38">
        <v>9.9430000000000004E-3</v>
      </c>
      <c r="H454" s="38">
        <v>1.0031E-2</v>
      </c>
    </row>
    <row r="455" spans="1:8" s="36" customFormat="1">
      <c r="C455" s="14">
        <v>70000</v>
      </c>
      <c r="D455" s="58">
        <v>99.245000000000005</v>
      </c>
      <c r="E455" s="38">
        <v>1.0031999999999999E-2</v>
      </c>
      <c r="F455" s="29">
        <f>+C455/C456*E455</f>
        <v>7.1657142857142857E-3</v>
      </c>
      <c r="G455" s="38">
        <v>9.9559999999999996E-3</v>
      </c>
      <c r="H455" s="38">
        <v>1.0044000000000001E-2</v>
      </c>
    </row>
    <row r="456" spans="1:8" s="65" customFormat="1">
      <c r="C456" s="70">
        <f>SUM(C454:C455)</f>
        <v>98000</v>
      </c>
      <c r="E456" s="66"/>
      <c r="F456" s="28">
        <f>SUM(F454:F455)</f>
        <v>1.0028E-2</v>
      </c>
      <c r="G456" s="66"/>
      <c r="H456" s="66"/>
    </row>
    <row r="457" spans="1:8" s="36" customFormat="1">
      <c r="C457" s="10"/>
      <c r="E457" s="51"/>
      <c r="F457" s="52"/>
      <c r="G457" s="51"/>
      <c r="H457" s="51"/>
    </row>
    <row r="458" spans="1:8" s="36" customFormat="1">
      <c r="A458" s="39"/>
      <c r="C458" s="14"/>
      <c r="F458" s="29"/>
    </row>
    <row r="459" spans="1:8" s="36" customFormat="1">
      <c r="A459" s="22" t="s">
        <v>12</v>
      </c>
      <c r="B459" s="41">
        <v>41038</v>
      </c>
      <c r="C459" s="14">
        <v>70000</v>
      </c>
      <c r="D459" s="58">
        <v>98.95</v>
      </c>
      <c r="E459" s="38">
        <v>1.0495000000000001E-2</v>
      </c>
      <c r="F459" s="29">
        <f>+C459/C462*E459</f>
        <v>5.2475000000000004E-3</v>
      </c>
      <c r="G459" s="38">
        <v>1.0385E-2</v>
      </c>
      <c r="H459" s="38">
        <v>1.0494E-2</v>
      </c>
    </row>
    <row r="460" spans="1:8" s="36" customFormat="1">
      <c r="B460" s="41"/>
      <c r="C460" s="14">
        <v>30000</v>
      </c>
      <c r="D460" s="58">
        <v>98.93</v>
      </c>
      <c r="E460" s="38">
        <v>1.0697E-2</v>
      </c>
      <c r="F460" s="29">
        <f>+C460/C462*E460</f>
        <v>2.2922142857142854E-3</v>
      </c>
      <c r="G460" s="38">
        <v>1.0581999999999999E-2</v>
      </c>
      <c r="H460" s="38">
        <v>1.0696000000000001E-2</v>
      </c>
    </row>
    <row r="461" spans="1:8" s="36" customFormat="1">
      <c r="C461" s="14">
        <v>40000</v>
      </c>
      <c r="D461" s="58">
        <v>98.92</v>
      </c>
      <c r="E461" s="38">
        <v>1.0798E-2</v>
      </c>
      <c r="F461" s="29">
        <f>+C461/C462*E461</f>
        <v>3.085142857142857E-3</v>
      </c>
      <c r="G461" s="38">
        <v>1.0681E-2</v>
      </c>
      <c r="H461" s="38">
        <v>1.0796999999999999E-2</v>
      </c>
    </row>
    <row r="462" spans="1:8" s="65" customFormat="1">
      <c r="C462" s="70">
        <f>SUM(C459:C461)</f>
        <v>140000</v>
      </c>
      <c r="E462" s="66"/>
      <c r="F462" s="28">
        <f>SUM(F459:F461)</f>
        <v>1.0624857142857142E-2</v>
      </c>
      <c r="G462" s="66"/>
      <c r="H462" s="66"/>
    </row>
    <row r="463" spans="1:8" s="36" customFormat="1">
      <c r="A463" s="26"/>
      <c r="B463" s="41"/>
      <c r="C463" s="14"/>
      <c r="E463" s="51"/>
      <c r="F463" s="29"/>
      <c r="G463" s="51"/>
      <c r="H463" s="51"/>
    </row>
    <row r="464" spans="1:8" s="36" customFormat="1">
      <c r="A464" s="39"/>
      <c r="C464" s="14"/>
      <c r="E464" s="51"/>
      <c r="F464" s="29"/>
      <c r="G464" s="51"/>
      <c r="H464" s="51"/>
    </row>
    <row r="465" spans="1:8" s="36" customFormat="1">
      <c r="A465" s="22" t="s">
        <v>12</v>
      </c>
      <c r="B465" s="41">
        <v>41045</v>
      </c>
      <c r="C465" s="14">
        <v>50000</v>
      </c>
      <c r="D465" s="58">
        <v>99.849000000000004</v>
      </c>
      <c r="E465" s="38">
        <v>5.9829999999999996E-3</v>
      </c>
      <c r="F465" s="29">
        <f>+C465/C467*E465</f>
        <v>2.9914999999999998E-3</v>
      </c>
      <c r="G465" s="38">
        <v>5.9740000000000001E-3</v>
      </c>
      <c r="H465" s="38">
        <v>5.9959999999999996E-3</v>
      </c>
    </row>
    <row r="466" spans="1:8" s="36" customFormat="1">
      <c r="C466" s="14">
        <v>50000</v>
      </c>
      <c r="D466" s="58">
        <v>99.840999999999994</v>
      </c>
      <c r="E466" s="38">
        <v>6.3E-3</v>
      </c>
      <c r="F466" s="29">
        <f>+C466/C467*E466</f>
        <v>3.15E-3</v>
      </c>
      <c r="G466" s="38">
        <v>6.2899999999999996E-3</v>
      </c>
      <c r="H466" s="38">
        <v>6.3150000000000003E-3</v>
      </c>
    </row>
    <row r="467" spans="1:8" s="65" customFormat="1">
      <c r="C467" s="70">
        <f>SUM(C465:C466)</f>
        <v>100000</v>
      </c>
      <c r="E467" s="66"/>
      <c r="F467" s="28">
        <f>SUM(F465:F466)</f>
        <v>6.1414999999999994E-3</v>
      </c>
      <c r="G467" s="66"/>
      <c r="H467" s="66"/>
    </row>
    <row r="468" spans="1:8" s="36" customFormat="1">
      <c r="A468" s="26"/>
      <c r="B468" s="41"/>
      <c r="C468" s="14"/>
      <c r="D468" s="54"/>
      <c r="E468" s="51"/>
      <c r="F468" s="29"/>
      <c r="G468" s="51"/>
      <c r="H468" s="51"/>
    </row>
    <row r="469" spans="1:8" s="36" customFormat="1">
      <c r="A469" s="39"/>
      <c r="C469" s="14"/>
      <c r="D469" s="54"/>
      <c r="E469" s="51"/>
      <c r="F469" s="29"/>
      <c r="G469" s="51"/>
      <c r="H469" s="51"/>
    </row>
    <row r="470" spans="1:8" s="36" customFormat="1">
      <c r="A470" s="22" t="s">
        <v>12</v>
      </c>
      <c r="B470" s="41">
        <v>41045</v>
      </c>
      <c r="C470" s="14">
        <v>80000</v>
      </c>
      <c r="D470" s="58">
        <v>99.498999999999995</v>
      </c>
      <c r="E470" s="38">
        <v>9.9600000000000001E-3</v>
      </c>
      <c r="F470" s="29">
        <f>+C470/C472*E470</f>
        <v>6.1292307692307696E-3</v>
      </c>
      <c r="G470" s="38">
        <v>9.9100000000000004E-3</v>
      </c>
      <c r="H470" s="38">
        <v>9.9839999999999998E-3</v>
      </c>
    </row>
    <row r="471" spans="1:8" s="36" customFormat="1">
      <c r="C471" s="14">
        <v>50000</v>
      </c>
      <c r="D471" s="58">
        <v>99.463999999999999</v>
      </c>
      <c r="E471" s="38">
        <v>1.0659E-2</v>
      </c>
      <c r="F471" s="29">
        <f>+C471/C472*E471</f>
        <v>4.0996153846153847E-3</v>
      </c>
      <c r="G471" s="38">
        <v>1.0602E-2</v>
      </c>
      <c r="H471" s="38">
        <v>1.0687E-2</v>
      </c>
    </row>
    <row r="472" spans="1:8" s="65" customFormat="1">
      <c r="C472" s="70">
        <f>SUM(C470:C471)</f>
        <v>130000</v>
      </c>
      <c r="E472" s="66"/>
      <c r="F472" s="28">
        <f>SUM(F470:F471)</f>
        <v>1.0228846153846154E-2</v>
      </c>
      <c r="G472" s="66"/>
      <c r="H472" s="66"/>
    </row>
    <row r="473" spans="1:8" s="36" customFormat="1"/>
    <row r="474" spans="1:8" s="36" customFormat="1">
      <c r="A474" s="26"/>
      <c r="B474" s="41"/>
      <c r="C474" s="14"/>
      <c r="E474" s="51"/>
      <c r="F474" s="29"/>
      <c r="G474" s="51"/>
      <c r="H474" s="51"/>
    </row>
    <row r="475" spans="1:8" s="36" customFormat="1">
      <c r="A475" s="22" t="s">
        <v>12</v>
      </c>
      <c r="B475" s="41">
        <v>41045</v>
      </c>
      <c r="C475" s="14">
        <v>70000</v>
      </c>
      <c r="D475" s="58">
        <v>99.284999999999997</v>
      </c>
      <c r="E475" s="38">
        <v>9.4959999999999992E-3</v>
      </c>
      <c r="F475" s="29">
        <f>+C475/C476*E475</f>
        <v>9.4959999999999992E-3</v>
      </c>
      <c r="G475" s="38">
        <v>9.4289999999999999E-3</v>
      </c>
      <c r="H475" s="38">
        <v>9.5069999999999998E-3</v>
      </c>
    </row>
    <row r="476" spans="1:8" s="65" customFormat="1">
      <c r="C476" s="70">
        <f>SUM(C475:C475)</f>
        <v>70000</v>
      </c>
      <c r="E476" s="66"/>
      <c r="F476" s="28">
        <f>SUM(F475:F475)</f>
        <v>9.4959999999999992E-3</v>
      </c>
      <c r="G476" s="66"/>
      <c r="H476" s="66"/>
    </row>
    <row r="477" spans="1:8" s="36" customFormat="1">
      <c r="A477" s="39"/>
      <c r="C477" s="14"/>
      <c r="E477" s="51"/>
      <c r="F477" s="29"/>
      <c r="G477" s="51"/>
      <c r="H477" s="51"/>
    </row>
    <row r="478" spans="1:8" s="36" customFormat="1">
      <c r="A478" s="39"/>
      <c r="C478" s="14"/>
      <c r="E478" s="51"/>
      <c r="F478" s="29"/>
      <c r="G478" s="51"/>
      <c r="H478" s="51"/>
    </row>
    <row r="479" spans="1:8" s="36" customFormat="1">
      <c r="A479" s="22" t="s">
        <v>12</v>
      </c>
      <c r="B479" s="41">
        <v>41045</v>
      </c>
      <c r="C479" s="14">
        <v>25000</v>
      </c>
      <c r="D479" s="58">
        <v>99.097999999999999</v>
      </c>
      <c r="E479" s="38">
        <v>9.0019999999999996E-3</v>
      </c>
      <c r="F479" s="29">
        <f>+C479/C483*E479</f>
        <v>1.0467441860465116E-3</v>
      </c>
      <c r="G479" s="38">
        <v>8.9210000000000001E-3</v>
      </c>
      <c r="H479" s="38">
        <v>9.0019999999999996E-3</v>
      </c>
    </row>
    <row r="480" spans="1:8" s="36" customFormat="1">
      <c r="B480" s="41"/>
      <c r="C480" s="14">
        <v>30000</v>
      </c>
      <c r="D480" s="58">
        <v>99.09</v>
      </c>
      <c r="E480" s="38">
        <v>9.0830000000000008E-3</v>
      </c>
      <c r="F480" s="29">
        <f>+C480/C483*E480</f>
        <v>1.2673953488372095E-3</v>
      </c>
      <c r="G480" s="38">
        <v>8.9999999999999993E-3</v>
      </c>
      <c r="H480" s="38">
        <v>9.0819999999999998E-3</v>
      </c>
    </row>
    <row r="481" spans="1:8" s="36" customFormat="1">
      <c r="B481" s="41"/>
      <c r="C481" s="14">
        <v>60000</v>
      </c>
      <c r="D481" s="58">
        <v>99.003</v>
      </c>
      <c r="E481" s="38">
        <v>9.9600000000000001E-3</v>
      </c>
      <c r="F481" s="29">
        <f>+C481/C483*E481</f>
        <v>2.7795348837209304E-3</v>
      </c>
      <c r="G481" s="38">
        <v>9.8600000000000007E-3</v>
      </c>
      <c r="H481" s="38">
        <v>9.9590000000000008E-3</v>
      </c>
    </row>
    <row r="482" spans="1:8" s="36" customFormat="1">
      <c r="C482" s="14">
        <v>100000</v>
      </c>
      <c r="D482" s="58">
        <v>98.998999999999995</v>
      </c>
      <c r="E482" s="38">
        <v>0.01</v>
      </c>
      <c r="F482" s="29">
        <f>+C482/C483*E482</f>
        <v>4.6511627906976744E-3</v>
      </c>
      <c r="G482" s="38">
        <v>9.9000000000000008E-3</v>
      </c>
      <c r="H482" s="38">
        <v>0.01</v>
      </c>
    </row>
    <row r="483" spans="1:8" s="65" customFormat="1">
      <c r="C483" s="70">
        <f>SUM(C479:C482)</f>
        <v>215000</v>
      </c>
      <c r="E483" s="66"/>
      <c r="F483" s="28">
        <f>SUM(F479:F482)</f>
        <v>9.7448372093023265E-3</v>
      </c>
      <c r="G483" s="66"/>
      <c r="H483" s="66"/>
    </row>
    <row r="484" spans="1:8" s="36" customFormat="1">
      <c r="A484" s="39"/>
      <c r="C484" s="14"/>
      <c r="E484" s="51"/>
      <c r="F484" s="29"/>
      <c r="G484" s="51"/>
      <c r="H484" s="51"/>
    </row>
    <row r="485" spans="1:8" s="36" customFormat="1">
      <c r="C485" s="14"/>
      <c r="E485" s="51"/>
      <c r="F485" s="29"/>
      <c r="G485" s="51"/>
      <c r="H485" s="51"/>
    </row>
    <row r="486" spans="1:8" s="36" customFormat="1">
      <c r="A486" s="22" t="s">
        <v>12</v>
      </c>
      <c r="B486" s="41">
        <v>41052</v>
      </c>
      <c r="C486" s="14">
        <v>50000</v>
      </c>
      <c r="D486" s="58">
        <v>99.850999999999999</v>
      </c>
      <c r="E486" s="38">
        <v>5.9030000000000003E-3</v>
      </c>
      <c r="F486" s="29">
        <f>+C486/C488*E486</f>
        <v>2.9515000000000001E-3</v>
      </c>
      <c r="G486" s="38">
        <v>5.8950000000000001E-3</v>
      </c>
      <c r="H486" s="38">
        <v>5.9160000000000003E-3</v>
      </c>
    </row>
    <row r="487" spans="1:8" s="36" customFormat="1">
      <c r="C487" s="14">
        <v>50000</v>
      </c>
      <c r="D487" s="58">
        <v>99.849000000000004</v>
      </c>
      <c r="E487" s="38">
        <v>5.9829999999999996E-3</v>
      </c>
      <c r="F487" s="29">
        <f>+C487/C488*E487</f>
        <v>2.9914999999999998E-3</v>
      </c>
      <c r="G487" s="38">
        <v>5.9740000000000001E-3</v>
      </c>
      <c r="H487" s="38">
        <v>5.9959999999999996E-3</v>
      </c>
    </row>
    <row r="488" spans="1:8" s="65" customFormat="1">
      <c r="C488" s="70">
        <f>SUM(C486:C487)</f>
        <v>100000</v>
      </c>
      <c r="E488" s="66"/>
      <c r="F488" s="28">
        <f>SUM(F486:F487)</f>
        <v>5.9430000000000004E-3</v>
      </c>
      <c r="G488" s="66"/>
      <c r="H488" s="66"/>
    </row>
    <row r="489" spans="1:8" s="36" customFormat="1"/>
    <row r="490" spans="1:8" s="36" customFormat="1">
      <c r="A490" s="26"/>
      <c r="B490" s="41"/>
      <c r="C490" s="14"/>
      <c r="E490" s="51"/>
      <c r="F490" s="29"/>
      <c r="G490" s="51"/>
      <c r="H490" s="51"/>
    </row>
    <row r="491" spans="1:8" s="36" customFormat="1">
      <c r="A491" s="22" t="s">
        <v>12</v>
      </c>
      <c r="B491" s="41">
        <v>41052</v>
      </c>
      <c r="C491" s="14">
        <v>30000</v>
      </c>
      <c r="D491" s="58">
        <v>99.525000000000006</v>
      </c>
      <c r="E491" s="38">
        <v>9.4400000000000005E-3</v>
      </c>
      <c r="F491" s="29">
        <f>+C491/C496*E491</f>
        <v>2.1784615384615388E-3</v>
      </c>
      <c r="G491" s="38">
        <v>9.3959999999999998E-3</v>
      </c>
      <c r="H491" s="38">
        <v>9.4619999999999999E-3</v>
      </c>
    </row>
    <row r="492" spans="1:8" s="36" customFormat="1">
      <c r="B492" s="41"/>
      <c r="C492" s="14">
        <v>30000</v>
      </c>
      <c r="D492" s="58">
        <v>99.518000000000001</v>
      </c>
      <c r="E492" s="38">
        <v>9.58E-3</v>
      </c>
      <c r="F492" s="29">
        <f>+C492/C496*E492</f>
        <v>2.210769230769231E-3</v>
      </c>
      <c r="G492" s="38">
        <v>9.5340000000000008E-3</v>
      </c>
      <c r="H492" s="38">
        <v>9.6030000000000004E-3</v>
      </c>
    </row>
    <row r="493" spans="1:8" s="36" customFormat="1">
      <c r="B493" s="41"/>
      <c r="C493" s="14">
        <v>20000</v>
      </c>
      <c r="D493" s="58">
        <v>99.501999999999995</v>
      </c>
      <c r="E493" s="38">
        <v>9.9000000000000008E-3</v>
      </c>
      <c r="F493" s="29">
        <f>+C493/C496*E493</f>
        <v>1.5230769230769232E-3</v>
      </c>
      <c r="G493" s="38">
        <v>9.8510000000000004E-3</v>
      </c>
      <c r="H493" s="38">
        <v>9.9240000000000005E-3</v>
      </c>
    </row>
    <row r="494" spans="1:8" s="36" customFormat="1">
      <c r="B494" s="41"/>
      <c r="C494" s="14">
        <v>20000</v>
      </c>
      <c r="D494" s="58">
        <v>99.5</v>
      </c>
      <c r="E494" s="38">
        <v>9.9399999999999992E-3</v>
      </c>
      <c r="F494" s="29">
        <f>+C494/C496*E494</f>
        <v>1.5292307692307693E-3</v>
      </c>
      <c r="G494" s="38">
        <v>9.8899999999999995E-3</v>
      </c>
      <c r="H494" s="38">
        <v>9.9640000000000006E-3</v>
      </c>
    </row>
    <row r="495" spans="1:8" s="36" customFormat="1">
      <c r="C495" s="14">
        <v>30000</v>
      </c>
      <c r="D495" s="58">
        <v>99.5</v>
      </c>
      <c r="E495" s="38">
        <v>9.9399999999999992E-3</v>
      </c>
      <c r="F495" s="29">
        <f>+C495/C496*E495</f>
        <v>2.2938461538461537E-3</v>
      </c>
      <c r="G495" s="38">
        <v>9.8899999999999995E-3</v>
      </c>
      <c r="H495" s="38">
        <v>9.9640000000000006E-3</v>
      </c>
    </row>
    <row r="496" spans="1:8" s="65" customFormat="1">
      <c r="C496" s="70">
        <f>SUM(C491:C495)</f>
        <v>130000</v>
      </c>
      <c r="E496" s="66"/>
      <c r="F496" s="28">
        <f>SUM(F491:F495)</f>
        <v>9.7353846153846162E-3</v>
      </c>
      <c r="G496" s="66"/>
      <c r="H496" s="66"/>
    </row>
    <row r="497" spans="1:8" s="36" customFormat="1">
      <c r="A497" s="39"/>
      <c r="C497" s="14"/>
      <c r="F497" s="29"/>
    </row>
    <row r="498" spans="1:8" s="36" customFormat="1"/>
    <row r="499" spans="1:8" s="36" customFormat="1">
      <c r="A499" s="22" t="s">
        <v>12</v>
      </c>
      <c r="B499" s="41">
        <v>41052</v>
      </c>
      <c r="C499" s="14">
        <v>20000</v>
      </c>
      <c r="D499" s="58">
        <v>99.34</v>
      </c>
      <c r="E499" s="38">
        <v>8.7609999999999997E-3</v>
      </c>
      <c r="F499" s="29">
        <f>+C499/C503*E499</f>
        <v>1.3689062499999999E-3</v>
      </c>
      <c r="G499" s="38">
        <v>8.7030000000000007E-3</v>
      </c>
      <c r="H499" s="38">
        <v>8.77E-3</v>
      </c>
    </row>
    <row r="500" spans="1:8" s="36" customFormat="1">
      <c r="B500" s="41"/>
      <c r="C500" s="14">
        <v>29000</v>
      </c>
      <c r="D500" s="58">
        <v>99.331000000000003</v>
      </c>
      <c r="E500" s="38">
        <v>8.881E-3</v>
      </c>
      <c r="F500" s="29">
        <f>+C500/C503*E500</f>
        <v>2.0121015625000002E-3</v>
      </c>
      <c r="G500" s="38">
        <v>8.822E-3</v>
      </c>
      <c r="H500" s="38">
        <v>8.8909999999999996E-3</v>
      </c>
    </row>
    <row r="501" spans="1:8" s="36" customFormat="1">
      <c r="B501" s="41"/>
      <c r="C501" s="14">
        <v>9000</v>
      </c>
      <c r="D501" s="58">
        <v>99.328999999999994</v>
      </c>
      <c r="E501" s="38">
        <v>8.9079999999999993E-3</v>
      </c>
      <c r="F501" s="29">
        <f>+C501/C503*E501</f>
        <v>6.2634374999999995E-4</v>
      </c>
      <c r="G501" s="38">
        <v>8.848E-3</v>
      </c>
      <c r="H501" s="38">
        <v>8.9180000000000006E-3</v>
      </c>
    </row>
    <row r="502" spans="1:8" s="36" customFormat="1">
      <c r="C502" s="14">
        <v>70000</v>
      </c>
      <c r="D502" s="58">
        <v>99.322000000000003</v>
      </c>
      <c r="E502" s="38">
        <v>9.0019999999999996E-3</v>
      </c>
      <c r="F502" s="29">
        <f>+C502/C503*E502</f>
        <v>4.9229687499999994E-3</v>
      </c>
      <c r="G502" s="38">
        <v>8.9409999999999993E-3</v>
      </c>
      <c r="H502" s="38">
        <v>9.0109999999999999E-3</v>
      </c>
    </row>
    <row r="503" spans="1:8" s="65" customFormat="1">
      <c r="C503" s="70">
        <f>SUM(C499:C502)</f>
        <v>128000</v>
      </c>
      <c r="E503" s="66"/>
      <c r="F503" s="28">
        <f>SUM(F499:F502)</f>
        <v>8.9303203125000001E-3</v>
      </c>
      <c r="G503" s="66"/>
      <c r="H503" s="66"/>
    </row>
    <row r="504" spans="1:8" s="36" customFormat="1">
      <c r="A504" s="39"/>
      <c r="C504" s="14"/>
      <c r="F504" s="29"/>
    </row>
    <row r="505" spans="1:8" s="36" customFormat="1"/>
    <row r="506" spans="1:8" s="36" customFormat="1">
      <c r="A506" s="22" t="s">
        <v>12</v>
      </c>
      <c r="B506" s="41">
        <v>41052</v>
      </c>
      <c r="C506" s="14">
        <v>100000</v>
      </c>
      <c r="D506" s="58">
        <v>99.067999999999998</v>
      </c>
      <c r="E506" s="38">
        <v>9.3039999999999998E-3</v>
      </c>
      <c r="F506" s="29">
        <f>+C506/C509*E506</f>
        <v>6.645714285714286E-3</v>
      </c>
      <c r="G506" s="38">
        <v>9.2180000000000005E-3</v>
      </c>
      <c r="H506" s="38">
        <v>9.3039999999999998E-3</v>
      </c>
    </row>
    <row r="507" spans="1:8" s="36" customFormat="1">
      <c r="B507" s="41"/>
      <c r="C507" s="14">
        <v>30000</v>
      </c>
      <c r="D507" s="58">
        <v>98.998999999999995</v>
      </c>
      <c r="E507" s="38">
        <v>0.01</v>
      </c>
      <c r="F507" s="29">
        <f>+C507/C509*E507</f>
        <v>2.142857142857143E-3</v>
      </c>
      <c r="G507" s="38">
        <v>9.9000000000000008E-3</v>
      </c>
      <c r="H507" s="38">
        <v>0.01</v>
      </c>
    </row>
    <row r="508" spans="1:8" s="36" customFormat="1">
      <c r="C508" s="14">
        <v>10000</v>
      </c>
      <c r="D508" s="58">
        <v>98.998999999999995</v>
      </c>
      <c r="E508" s="38">
        <v>0.01</v>
      </c>
      <c r="F508" s="29">
        <f>+C508/C509*E508</f>
        <v>7.1428571428571429E-4</v>
      </c>
      <c r="G508" s="38">
        <v>9.9000000000000008E-3</v>
      </c>
      <c r="H508" s="38">
        <v>0.01</v>
      </c>
    </row>
    <row r="509" spans="1:8" s="65" customFormat="1">
      <c r="C509" s="70">
        <f>SUM(C506:C508)</f>
        <v>140000</v>
      </c>
      <c r="E509" s="66"/>
      <c r="F509" s="28">
        <f>SUM(F506:F508)</f>
        <v>9.5028571428571428E-3</v>
      </c>
      <c r="G509" s="66"/>
      <c r="H509" s="66"/>
    </row>
    <row r="510" spans="1:8" s="36" customFormat="1">
      <c r="C510" s="14"/>
      <c r="E510" s="51"/>
      <c r="F510" s="29"/>
      <c r="G510" s="51"/>
      <c r="H510" s="51"/>
    </row>
    <row r="511" spans="1:8" s="36" customFormat="1">
      <c r="C511" s="14"/>
      <c r="E511" s="51"/>
      <c r="F511" s="29"/>
      <c r="G511" s="51"/>
      <c r="H511" s="51"/>
    </row>
    <row r="512" spans="1:8" s="36" customFormat="1">
      <c r="A512" s="22" t="s">
        <v>12</v>
      </c>
      <c r="B512" s="41">
        <v>41059</v>
      </c>
      <c r="C512" s="14">
        <v>30000</v>
      </c>
      <c r="D512" s="58">
        <v>99.85</v>
      </c>
      <c r="E512" s="38">
        <v>5.9430000000000004E-3</v>
      </c>
      <c r="F512" s="29">
        <f>+C512/C514*E512</f>
        <v>2.9715000000000002E-3</v>
      </c>
      <c r="G512" s="38">
        <v>5.934E-3</v>
      </c>
      <c r="H512" s="38">
        <v>5.9560000000000004E-3</v>
      </c>
    </row>
    <row r="513" spans="1:8" s="36" customFormat="1">
      <c r="C513" s="14">
        <v>30000</v>
      </c>
      <c r="D513" s="58">
        <v>99.849000000000004</v>
      </c>
      <c r="E513" s="38">
        <v>5.9829999999999996E-3</v>
      </c>
      <c r="F513" s="29">
        <f>+C513/C514*E513</f>
        <v>2.9914999999999998E-3</v>
      </c>
      <c r="G513" s="38">
        <v>5.9740000000000001E-3</v>
      </c>
      <c r="H513" s="38">
        <v>5.9959999999999996E-3</v>
      </c>
    </row>
    <row r="514" spans="1:8" s="65" customFormat="1">
      <c r="C514" s="70">
        <f>SUM(C512:C513)</f>
        <v>60000</v>
      </c>
      <c r="E514" s="66"/>
      <c r="F514" s="28">
        <f>SUM(F512:F513)</f>
        <v>5.9629999999999996E-3</v>
      </c>
      <c r="G514" s="66"/>
      <c r="H514" s="66"/>
    </row>
    <row r="515" spans="1:8" s="36" customFormat="1">
      <c r="C515" s="14"/>
      <c r="E515" s="51"/>
      <c r="F515" s="29"/>
      <c r="G515" s="51"/>
      <c r="H515" s="51"/>
    </row>
    <row r="516" spans="1:8" s="36" customFormat="1">
      <c r="C516" s="14"/>
      <c r="E516" s="51"/>
      <c r="F516" s="29"/>
      <c r="G516" s="51"/>
      <c r="H516" s="51"/>
    </row>
    <row r="517" spans="1:8" s="36" customFormat="1">
      <c r="A517" s="22" t="s">
        <v>12</v>
      </c>
      <c r="B517" s="41">
        <v>41059</v>
      </c>
      <c r="C517" s="14">
        <v>45000</v>
      </c>
      <c r="D517" s="58">
        <v>99.531999999999996</v>
      </c>
      <c r="E517" s="38">
        <v>9.3010000000000002E-3</v>
      </c>
      <c r="F517" s="29">
        <f>+C517/C521*E517</f>
        <v>3.1003333333333334E-3</v>
      </c>
      <c r="G517" s="38">
        <v>9.2569999999999996E-3</v>
      </c>
      <c r="H517" s="38">
        <v>9.3220000000000004E-3</v>
      </c>
    </row>
    <row r="518" spans="1:8" s="36" customFormat="1">
      <c r="B518" s="41"/>
      <c r="C518" s="14">
        <v>10000</v>
      </c>
      <c r="D518" s="58">
        <v>99.531999999999996</v>
      </c>
      <c r="E518" s="38">
        <v>9.3010000000000002E-3</v>
      </c>
      <c r="F518" s="29">
        <f>+C518/C521*E518</f>
        <v>6.8896296296296294E-4</v>
      </c>
      <c r="G518" s="38">
        <v>9.2569999999999996E-3</v>
      </c>
      <c r="H518" s="38">
        <v>9.3220000000000004E-3</v>
      </c>
    </row>
    <row r="519" spans="1:8" s="36" customFormat="1">
      <c r="B519" s="41"/>
      <c r="C519" s="14">
        <v>30000</v>
      </c>
      <c r="D519" s="58">
        <v>99.518000000000001</v>
      </c>
      <c r="E519" s="38">
        <v>9.58E-3</v>
      </c>
      <c r="F519" s="29">
        <f>+C519/C521*E519</f>
        <v>2.1288888888888889E-3</v>
      </c>
      <c r="G519" s="38">
        <v>9.5340000000000008E-3</v>
      </c>
      <c r="H519" s="38">
        <v>9.6030000000000004E-3</v>
      </c>
    </row>
    <row r="520" spans="1:8" s="36" customFormat="1">
      <c r="C520" s="14">
        <v>50000</v>
      </c>
      <c r="D520" s="58">
        <v>99.518000000000001</v>
      </c>
      <c r="E520" s="38">
        <v>9.58E-3</v>
      </c>
      <c r="F520" s="29">
        <f>+C520/C521*E520</f>
        <v>3.5481481481481479E-3</v>
      </c>
      <c r="G520" s="38">
        <v>9.5340000000000008E-3</v>
      </c>
      <c r="H520" s="38">
        <v>9.6030000000000004E-3</v>
      </c>
    </row>
    <row r="521" spans="1:8" s="65" customFormat="1">
      <c r="C521" s="70">
        <f>SUM(C517:C520)</f>
        <v>135000</v>
      </c>
      <c r="E521" s="66"/>
      <c r="F521" s="28">
        <f>SUM(F517:F520)</f>
        <v>9.4663333333333335E-3</v>
      </c>
      <c r="G521" s="66"/>
      <c r="H521" s="66"/>
    </row>
    <row r="522" spans="1:8" s="36" customFormat="1">
      <c r="A522" s="39"/>
      <c r="C522" s="14"/>
      <c r="E522" s="51"/>
      <c r="F522" s="29"/>
    </row>
    <row r="523" spans="1:8" s="36" customFormat="1"/>
    <row r="524" spans="1:8" s="36" customFormat="1">
      <c r="A524" s="22" t="s">
        <v>12</v>
      </c>
      <c r="B524" s="41">
        <v>41059</v>
      </c>
      <c r="C524" s="14">
        <v>20000</v>
      </c>
      <c r="D524" s="58">
        <v>99.33</v>
      </c>
      <c r="E524" s="38">
        <v>8.8950000000000001E-3</v>
      </c>
      <c r="F524" s="29">
        <f>+C524/C525*E524</f>
        <v>8.8950000000000001E-3</v>
      </c>
      <c r="G524" s="38">
        <v>8.8350000000000008E-3</v>
      </c>
      <c r="H524" s="38">
        <v>8.9040000000000005E-3</v>
      </c>
    </row>
    <row r="525" spans="1:8" s="65" customFormat="1">
      <c r="C525" s="70">
        <f>SUM(C524:C524)</f>
        <v>20000</v>
      </c>
      <c r="E525" s="66"/>
      <c r="F525" s="28">
        <f>SUM(F524:F524)</f>
        <v>8.8950000000000001E-3</v>
      </c>
      <c r="G525" s="66"/>
      <c r="H525" s="66"/>
    </row>
    <row r="526" spans="1:8" s="36" customFormat="1">
      <c r="A526" s="39"/>
      <c r="C526" s="14"/>
      <c r="F526" s="29"/>
    </row>
    <row r="527" spans="1:8" s="36" customFormat="1"/>
    <row r="528" spans="1:8" s="36" customFormat="1">
      <c r="A528" s="22" t="s">
        <v>12</v>
      </c>
      <c r="B528" s="41">
        <v>41059</v>
      </c>
      <c r="C528" s="14">
        <v>10000</v>
      </c>
      <c r="D528" s="58">
        <v>99.02</v>
      </c>
      <c r="E528" s="38">
        <v>9.7879999999999998E-3</v>
      </c>
      <c r="F528" s="29">
        <f>+C528/C530*E528</f>
        <v>2.447E-3</v>
      </c>
      <c r="G528" s="38">
        <v>9.6919999999999992E-3</v>
      </c>
      <c r="H528" s="38">
        <v>9.7879999999999998E-3</v>
      </c>
    </row>
    <row r="529" spans="1:8" s="36" customFormat="1">
      <c r="B529" s="41"/>
      <c r="C529" s="14">
        <v>30000</v>
      </c>
      <c r="D529" s="58">
        <v>98.998999999999995</v>
      </c>
      <c r="E529" s="38">
        <v>0.01</v>
      </c>
      <c r="F529" s="29">
        <f>+C529/C530*E529</f>
        <v>7.4999999999999997E-3</v>
      </c>
      <c r="G529" s="38">
        <v>9.9000000000000008E-3</v>
      </c>
      <c r="H529" s="38">
        <v>0.01</v>
      </c>
    </row>
    <row r="530" spans="1:8" s="65" customFormat="1">
      <c r="C530" s="70">
        <f>SUM(C528:C529)</f>
        <v>40000</v>
      </c>
      <c r="E530" s="66"/>
      <c r="F530" s="28">
        <f>SUM(F528:F529)</f>
        <v>9.9469999999999992E-3</v>
      </c>
      <c r="G530" s="66"/>
      <c r="H530" s="66"/>
    </row>
    <row r="531" spans="1:8" s="36" customFormat="1">
      <c r="A531" s="39"/>
      <c r="C531" s="14"/>
      <c r="E531" s="51"/>
      <c r="F531" s="29"/>
      <c r="G531" s="51"/>
      <c r="H531" s="51"/>
    </row>
    <row r="532" spans="1:8" s="36" customFormat="1">
      <c r="A532" s="39"/>
      <c r="C532" s="14"/>
      <c r="F532" s="29"/>
    </row>
    <row r="533" spans="1:8" s="36" customFormat="1">
      <c r="A533" s="22" t="s">
        <v>12</v>
      </c>
      <c r="B533" s="41">
        <v>41066</v>
      </c>
      <c r="C533" s="14">
        <v>50000</v>
      </c>
      <c r="D533" s="58">
        <v>99.85</v>
      </c>
      <c r="E533" s="38">
        <v>5.9430000000000004E-3</v>
      </c>
      <c r="F533" s="29">
        <f>+C533/C534*E533</f>
        <v>5.9430000000000004E-3</v>
      </c>
      <c r="G533" s="38">
        <v>5.934E-3</v>
      </c>
      <c r="H533" s="38">
        <v>5.9560000000000004E-3</v>
      </c>
    </row>
    <row r="534" spans="1:8" s="65" customFormat="1">
      <c r="C534" s="70">
        <f>SUM(C533:C533)</f>
        <v>50000</v>
      </c>
      <c r="E534" s="66"/>
      <c r="F534" s="28">
        <f>SUM(F533:F533)</f>
        <v>5.9430000000000004E-3</v>
      </c>
      <c r="G534" s="66"/>
      <c r="H534" s="66"/>
    </row>
    <row r="535" spans="1:8" s="36" customFormat="1">
      <c r="A535" s="26"/>
      <c r="B535" s="41"/>
      <c r="C535" s="14"/>
      <c r="E535" s="51"/>
      <c r="F535" s="30"/>
      <c r="G535" s="51"/>
      <c r="H535" s="51"/>
    </row>
    <row r="536" spans="1:8" s="36" customFormat="1">
      <c r="A536" s="26"/>
      <c r="B536" s="41"/>
      <c r="C536" s="14"/>
      <c r="E536" s="51"/>
      <c r="F536" s="30"/>
      <c r="G536" s="51"/>
      <c r="H536" s="51"/>
    </row>
    <row r="537" spans="1:8" s="36" customFormat="1">
      <c r="A537" s="22" t="s">
        <v>12</v>
      </c>
      <c r="B537" s="41">
        <v>41066</v>
      </c>
      <c r="C537" s="14">
        <v>20000</v>
      </c>
      <c r="D537" s="58">
        <v>99.534999999999997</v>
      </c>
      <c r="E537" s="38">
        <v>9.2409999999999992E-3</v>
      </c>
      <c r="F537" s="29">
        <f>+C537/C539*E537</f>
        <v>2.3102499999999998E-3</v>
      </c>
      <c r="G537" s="38">
        <v>9.1979999999999996E-3</v>
      </c>
      <c r="H537" s="38">
        <v>9.2619999999999994E-3</v>
      </c>
    </row>
    <row r="538" spans="1:8" s="36" customFormat="1">
      <c r="B538" s="41"/>
      <c r="C538" s="14">
        <v>60000</v>
      </c>
      <c r="D538" s="58">
        <v>99.534999999999997</v>
      </c>
      <c r="E538" s="38">
        <v>9.2409999999999992E-3</v>
      </c>
      <c r="F538" s="29">
        <f>+C538/C539*E538</f>
        <v>6.9307499999999994E-3</v>
      </c>
      <c r="G538" s="38">
        <v>9.1979999999999996E-3</v>
      </c>
      <c r="H538" s="38">
        <v>9.2619999999999994E-3</v>
      </c>
    </row>
    <row r="539" spans="1:8" s="65" customFormat="1">
      <c r="C539" s="70">
        <f>SUM(C537:C538)</f>
        <v>80000</v>
      </c>
      <c r="E539" s="66"/>
      <c r="F539" s="28">
        <f>SUM(F537:F538)</f>
        <v>9.2409999999999992E-3</v>
      </c>
      <c r="G539" s="66"/>
      <c r="H539" s="66"/>
    </row>
    <row r="540" spans="1:8" s="36" customFormat="1">
      <c r="A540" s="39"/>
      <c r="C540" s="14"/>
      <c r="F540" s="30"/>
    </row>
    <row r="541" spans="1:8" s="36" customFormat="1"/>
    <row r="542" spans="1:8" s="36" customFormat="1">
      <c r="A542" s="22" t="s">
        <v>12</v>
      </c>
      <c r="B542" s="41">
        <v>41073</v>
      </c>
      <c r="C542" s="14">
        <v>1000</v>
      </c>
      <c r="D542" s="58">
        <v>99.552999999999997</v>
      </c>
      <c r="E542" s="38">
        <v>8.881E-3</v>
      </c>
      <c r="F542" s="29">
        <f>+C542/C544*E542</f>
        <v>1.4801666666666665E-3</v>
      </c>
      <c r="G542" s="38">
        <v>8.8419999999999992E-3</v>
      </c>
      <c r="H542" s="38">
        <v>8.9009999999999992E-3</v>
      </c>
    </row>
    <row r="543" spans="1:8" s="36" customFormat="1">
      <c r="B543" s="41"/>
      <c r="C543" s="14">
        <v>5000</v>
      </c>
      <c r="D543" s="58">
        <v>99.542000000000002</v>
      </c>
      <c r="E543" s="38">
        <v>9.1009999999999997E-3</v>
      </c>
      <c r="F543" s="29">
        <f>+C543/C544*E543</f>
        <v>7.584166666666667E-3</v>
      </c>
      <c r="G543" s="38">
        <v>9.0589999999999993E-3</v>
      </c>
      <c r="H543" s="38">
        <v>9.1210000000000006E-3</v>
      </c>
    </row>
    <row r="544" spans="1:8" s="65" customFormat="1">
      <c r="C544" s="70">
        <f>SUM(C542:C543)</f>
        <v>6000</v>
      </c>
      <c r="E544" s="66"/>
      <c r="F544" s="28">
        <f>SUM(F542:F543)</f>
        <v>9.064333333333334E-3</v>
      </c>
      <c r="G544" s="66"/>
      <c r="H544" s="66"/>
    </row>
    <row r="545" spans="1:8" s="36" customFormat="1">
      <c r="A545" s="39"/>
      <c r="C545" s="14"/>
      <c r="F545" s="29"/>
    </row>
    <row r="546" spans="1:8" s="36" customFormat="1"/>
    <row r="547" spans="1:8" s="36" customFormat="1">
      <c r="A547" s="22" t="s">
        <v>12</v>
      </c>
      <c r="B547" s="41">
        <v>41073</v>
      </c>
      <c r="C547" s="14">
        <v>30000</v>
      </c>
      <c r="D547" s="58">
        <v>99.39</v>
      </c>
      <c r="E547" s="38">
        <v>8.0929999999999995E-3</v>
      </c>
      <c r="F547" s="29">
        <f>+C547/C548*E547</f>
        <v>8.0929999999999995E-3</v>
      </c>
      <c r="G547" s="38">
        <v>8.0440000000000008E-3</v>
      </c>
      <c r="H547" s="38">
        <v>8.1010000000000006E-3</v>
      </c>
    </row>
    <row r="548" spans="1:8" s="65" customFormat="1">
      <c r="C548" s="70">
        <f>SUM(C547:C547)</f>
        <v>30000</v>
      </c>
      <c r="E548" s="66"/>
      <c r="F548" s="28">
        <f>SUM(F547:F547)</f>
        <v>8.0929999999999995E-3</v>
      </c>
      <c r="G548" s="66"/>
      <c r="H548" s="66"/>
    </row>
    <row r="549" spans="1:8" s="36" customFormat="1">
      <c r="A549" s="39"/>
      <c r="C549" s="14"/>
      <c r="F549" s="29"/>
    </row>
    <row r="550" spans="1:8" s="36" customFormat="1"/>
    <row r="551" spans="1:8" s="36" customFormat="1">
      <c r="A551" s="22" t="s">
        <v>12</v>
      </c>
      <c r="B551" s="41">
        <v>41073</v>
      </c>
      <c r="C551" s="14">
        <v>30000</v>
      </c>
      <c r="D551" s="58">
        <v>99.15</v>
      </c>
      <c r="E551" s="38">
        <v>8.4790000000000004E-3</v>
      </c>
      <c r="F551" s="29">
        <f>+C551/C552*E551</f>
        <v>8.4790000000000004E-3</v>
      </c>
      <c r="G551" s="38">
        <v>8.4069999999999995E-3</v>
      </c>
      <c r="H551" s="38">
        <v>8.4779999999999994E-3</v>
      </c>
    </row>
    <row r="552" spans="1:8" s="65" customFormat="1">
      <c r="C552" s="70">
        <f>SUM(C551:C551)</f>
        <v>30000</v>
      </c>
      <c r="E552" s="66"/>
      <c r="F552" s="28">
        <f>SUM(F551:F551)</f>
        <v>8.4790000000000004E-3</v>
      </c>
      <c r="G552" s="66"/>
      <c r="H552" s="66"/>
    </row>
    <row r="553" spans="1:8" s="36" customFormat="1">
      <c r="A553" s="26"/>
      <c r="B553" s="41"/>
      <c r="C553" s="10"/>
      <c r="E553" s="56"/>
      <c r="F553" s="30"/>
      <c r="G553" s="51"/>
      <c r="H553" s="51"/>
    </row>
    <row r="554" spans="1:8" s="36" customFormat="1">
      <c r="C554" s="10"/>
      <c r="D554" s="55"/>
      <c r="E554" s="56"/>
      <c r="F554" s="30"/>
      <c r="G554" s="51"/>
      <c r="H554" s="51"/>
    </row>
    <row r="555" spans="1:8" s="36" customFormat="1">
      <c r="A555" s="22" t="s">
        <v>12</v>
      </c>
      <c r="B555" s="41">
        <v>41080</v>
      </c>
      <c r="C555" s="14">
        <v>35000</v>
      </c>
      <c r="D555" s="58">
        <v>99.882000000000005</v>
      </c>
      <c r="E555" s="38">
        <v>4.6740000000000002E-3</v>
      </c>
      <c r="F555" s="29">
        <f>+C555/C558*E555</f>
        <v>1.5579999999999999E-3</v>
      </c>
      <c r="G555" s="38">
        <v>4.6680000000000003E-3</v>
      </c>
      <c r="H555" s="38">
        <v>4.6820000000000004E-3</v>
      </c>
    </row>
    <row r="556" spans="1:8" s="36" customFormat="1">
      <c r="B556" s="41"/>
      <c r="C556" s="14">
        <v>20000</v>
      </c>
      <c r="D556" s="58">
        <v>99.870999999999995</v>
      </c>
      <c r="E556" s="38">
        <v>5.11E-3</v>
      </c>
      <c r="F556" s="29">
        <f>+C556/C558*E556</f>
        <v>9.7333333333333332E-4</v>
      </c>
      <c r="G556" s="38">
        <v>5.1029999999999999E-3</v>
      </c>
      <c r="H556" s="38">
        <v>5.1200000000000004E-3</v>
      </c>
    </row>
    <row r="557" spans="1:8" s="36" customFormat="1">
      <c r="B557" s="41"/>
      <c r="C557" s="14">
        <v>50000</v>
      </c>
      <c r="D557" s="58">
        <v>99.864999999999995</v>
      </c>
      <c r="E557" s="38">
        <v>5.3480000000000003E-3</v>
      </c>
      <c r="F557" s="29">
        <f>+C557/C558*E557</f>
        <v>2.5466666666666667E-3</v>
      </c>
      <c r="G557" s="38">
        <v>5.3410000000000003E-3</v>
      </c>
      <c r="H557" s="38">
        <v>5.359E-3</v>
      </c>
    </row>
    <row r="558" spans="1:8" s="65" customFormat="1">
      <c r="C558" s="70">
        <f>SUM(C555:C557)</f>
        <v>105000</v>
      </c>
      <c r="E558" s="66"/>
      <c r="F558" s="28">
        <f>SUM(F555:F557)</f>
        <v>5.078E-3</v>
      </c>
      <c r="G558" s="66"/>
      <c r="H558" s="66"/>
    </row>
    <row r="559" spans="1:8" s="36" customFormat="1">
      <c r="A559" s="26"/>
      <c r="B559" s="41"/>
      <c r="C559" s="10"/>
      <c r="D559" s="55"/>
      <c r="E559" s="51"/>
      <c r="F559" s="30"/>
      <c r="G559" s="53"/>
      <c r="H559" s="51"/>
    </row>
    <row r="560" spans="1:8" s="36" customFormat="1">
      <c r="C560" s="14"/>
      <c r="D560" s="55"/>
      <c r="E560" s="51"/>
      <c r="F560" s="30"/>
      <c r="G560" s="53"/>
      <c r="H560" s="51"/>
    </row>
    <row r="561" spans="1:8" s="36" customFormat="1">
      <c r="A561" s="22" t="s">
        <v>12</v>
      </c>
      <c r="B561" s="41">
        <v>41080</v>
      </c>
      <c r="C561" s="14">
        <v>50000</v>
      </c>
      <c r="D561" s="58">
        <v>99.594999999999999</v>
      </c>
      <c r="E561" s="38">
        <v>8.0440000000000008E-3</v>
      </c>
      <c r="F561" s="29">
        <f>+C561/C564*E561</f>
        <v>3.6563636363636364E-3</v>
      </c>
      <c r="G561" s="38">
        <v>8.0110000000000008E-3</v>
      </c>
      <c r="H561" s="38">
        <v>8.0599999999999995E-3</v>
      </c>
    </row>
    <row r="562" spans="1:8" s="36" customFormat="1">
      <c r="B562" s="41"/>
      <c r="C562" s="14">
        <v>30000</v>
      </c>
      <c r="D562" s="58">
        <v>99.59</v>
      </c>
      <c r="E562" s="38">
        <v>8.1429999999999992E-3</v>
      </c>
      <c r="F562" s="29">
        <f>+C562/C564*E562</f>
        <v>2.2208181818181814E-3</v>
      </c>
      <c r="G562" s="38">
        <v>8.1099999999999992E-3</v>
      </c>
      <c r="H562" s="38">
        <v>8.1600000000000006E-3</v>
      </c>
    </row>
    <row r="563" spans="1:8" s="36" customFormat="1">
      <c r="B563" s="41"/>
      <c r="C563" s="14">
        <v>30000</v>
      </c>
      <c r="D563" s="58">
        <v>99.584999999999994</v>
      </c>
      <c r="E563" s="38">
        <v>8.2430000000000003E-3</v>
      </c>
      <c r="F563" s="29">
        <f>+C563/C564*E563</f>
        <v>2.2480909090909092E-3</v>
      </c>
      <c r="G563" s="38">
        <v>8.2089999999999993E-3</v>
      </c>
      <c r="H563" s="38">
        <v>8.26E-3</v>
      </c>
    </row>
    <row r="564" spans="1:8" s="65" customFormat="1">
      <c r="C564" s="70">
        <f>SUM(C561:C563)</f>
        <v>110000</v>
      </c>
      <c r="E564" s="66"/>
      <c r="F564" s="28">
        <f>SUM(F561:F563)</f>
        <v>8.1252727272727275E-3</v>
      </c>
      <c r="G564" s="66"/>
      <c r="H564" s="66"/>
    </row>
    <row r="565" spans="1:8" s="36" customFormat="1">
      <c r="A565" s="39"/>
      <c r="C565" s="10"/>
      <c r="E565" s="51"/>
      <c r="F565" s="29"/>
      <c r="H565" s="51"/>
    </row>
    <row r="566" spans="1:8" s="36" customFormat="1"/>
    <row r="567" spans="1:8" s="36" customFormat="1">
      <c r="A567" s="22" t="s">
        <v>12</v>
      </c>
      <c r="B567" s="41">
        <v>41080</v>
      </c>
      <c r="C567" s="14">
        <v>9050</v>
      </c>
      <c r="D567" s="58">
        <v>99.433999999999997</v>
      </c>
      <c r="E567" s="38">
        <v>7.5059999999999997E-3</v>
      </c>
      <c r="F567" s="29">
        <f>+C567/C573*E567</f>
        <v>7.2226794258373206E-4</v>
      </c>
      <c r="G567" s="38">
        <v>7.4640000000000001E-3</v>
      </c>
      <c r="H567" s="38">
        <v>7.5129999999999997E-3</v>
      </c>
    </row>
    <row r="568" spans="1:8" s="36" customFormat="1">
      <c r="C568" s="14">
        <v>10000</v>
      </c>
      <c r="D568" s="58">
        <v>99.405000000000001</v>
      </c>
      <c r="E568" s="38">
        <v>7.8930000000000007E-3</v>
      </c>
      <c r="F568" s="29">
        <f>+C568/C573*E568</f>
        <v>8.3923444976076564E-4</v>
      </c>
      <c r="G568" s="38">
        <v>7.8460000000000005E-3</v>
      </c>
      <c r="H568" s="38">
        <v>7.901E-3</v>
      </c>
    </row>
    <row r="569" spans="1:8" s="36" customFormat="1">
      <c r="C569" s="14">
        <v>5000</v>
      </c>
      <c r="D569" s="58">
        <v>99.4</v>
      </c>
      <c r="E569" s="38">
        <v>7.9600000000000001E-3</v>
      </c>
      <c r="F569" s="29">
        <f>+C569/C573*E569</f>
        <v>4.2317916002126526E-4</v>
      </c>
      <c r="G569" s="38">
        <v>7.9120000000000006E-3</v>
      </c>
      <c r="H569" s="38">
        <v>7.9670000000000001E-3</v>
      </c>
    </row>
    <row r="570" spans="1:8" s="36" customFormat="1">
      <c r="C570" s="14">
        <v>30000</v>
      </c>
      <c r="D570" s="58">
        <v>99.4</v>
      </c>
      <c r="E570" s="38">
        <v>7.9600000000000001E-3</v>
      </c>
      <c r="F570" s="29">
        <f>+C570/C573*E570</f>
        <v>2.5390749601275917E-3</v>
      </c>
      <c r="G570" s="38">
        <v>7.9120000000000006E-3</v>
      </c>
      <c r="H570" s="38">
        <v>7.9670000000000001E-3</v>
      </c>
    </row>
    <row r="571" spans="1:8" s="36" customFormat="1">
      <c r="C571" s="14">
        <v>35000</v>
      </c>
      <c r="D571" s="58">
        <v>99.4</v>
      </c>
      <c r="E571" s="38">
        <v>7.9600000000000001E-3</v>
      </c>
      <c r="F571" s="29">
        <f>+C571/C573*E571</f>
        <v>2.9622541201488567E-3</v>
      </c>
      <c r="G571" s="38">
        <v>7.9120000000000006E-3</v>
      </c>
      <c r="H571" s="38">
        <v>7.9670000000000001E-3</v>
      </c>
    </row>
    <row r="572" spans="1:8" s="36" customFormat="1">
      <c r="C572" s="14">
        <v>5000</v>
      </c>
      <c r="D572" s="58">
        <v>99.397000000000006</v>
      </c>
      <c r="E572" s="38">
        <v>8.0000000000000002E-3</v>
      </c>
      <c r="F572" s="29">
        <f>+C572/C573*E572</f>
        <v>4.2530568846358319E-4</v>
      </c>
      <c r="G572" s="38">
        <v>7.9520000000000007E-3</v>
      </c>
      <c r="H572" s="38">
        <v>8.0079999999999995E-3</v>
      </c>
    </row>
    <row r="573" spans="1:8" s="65" customFormat="1">
      <c r="C573" s="70">
        <f>SUM(C567:C572)</f>
        <v>94050</v>
      </c>
      <c r="E573" s="66"/>
      <c r="F573" s="28">
        <f>SUM(F567:F572)</f>
        <v>7.9113163211057963E-3</v>
      </c>
      <c r="G573" s="66"/>
      <c r="H573" s="66"/>
    </row>
    <row r="574" spans="1:8" s="36" customFormat="1">
      <c r="C574" s="14"/>
      <c r="E574" s="51"/>
      <c r="F574" s="30"/>
      <c r="G574" s="51"/>
      <c r="H574" s="51"/>
    </row>
    <row r="575" spans="1:8" s="36" customFormat="1">
      <c r="C575" s="14"/>
      <c r="E575" s="51"/>
      <c r="F575" s="30"/>
      <c r="G575" s="51"/>
      <c r="H575" s="51"/>
    </row>
    <row r="576" spans="1:8" s="36" customFormat="1">
      <c r="A576" s="22" t="s">
        <v>12</v>
      </c>
      <c r="B576" s="41">
        <v>41087</v>
      </c>
      <c r="C576" s="14">
        <v>30000</v>
      </c>
      <c r="D576" s="58">
        <v>99.88</v>
      </c>
      <c r="E576" s="38">
        <v>4.7530000000000003E-3</v>
      </c>
      <c r="F576" s="29">
        <f>+C576/C579*E576</f>
        <v>1.8297189785705121E-3</v>
      </c>
      <c r="G576" s="38">
        <v>4.7470000000000004E-3</v>
      </c>
      <c r="H576" s="38">
        <v>4.7609999999999996E-3</v>
      </c>
    </row>
    <row r="577" spans="1:8" s="36" customFormat="1">
      <c r="B577" s="41"/>
      <c r="C577" s="14">
        <v>17930</v>
      </c>
      <c r="D577" s="58">
        <v>99.875</v>
      </c>
      <c r="E577" s="38">
        <v>4.9509999999999997E-3</v>
      </c>
      <c r="F577" s="29">
        <f>+C577/C579*E577</f>
        <v>1.1391175413832926E-3</v>
      </c>
      <c r="G577" s="38">
        <v>4.9449999999999997E-3</v>
      </c>
      <c r="H577" s="38">
        <v>4.96E-3</v>
      </c>
    </row>
    <row r="578" spans="1:8" s="36" customFormat="1">
      <c r="B578" s="41"/>
      <c r="C578" s="14">
        <v>30000</v>
      </c>
      <c r="D578" s="58">
        <v>99.875</v>
      </c>
      <c r="E578" s="38">
        <v>4.9509999999999997E-3</v>
      </c>
      <c r="F578" s="29">
        <f>+C578/C579*E578</f>
        <v>1.9059412293083535E-3</v>
      </c>
      <c r="G578" s="38">
        <v>4.9449999999999997E-3</v>
      </c>
      <c r="H578" s="38">
        <v>4.96E-3</v>
      </c>
    </row>
    <row r="579" spans="1:8" s="65" customFormat="1">
      <c r="C579" s="70">
        <f>SUM(C576:C578)</f>
        <v>77930</v>
      </c>
      <c r="E579" s="66"/>
      <c r="F579" s="28">
        <f>SUM(F576:F578)</f>
        <v>4.8747777492621578E-3</v>
      </c>
      <c r="G579" s="66"/>
      <c r="H579" s="66"/>
    </row>
    <row r="580" spans="1:8" s="36" customFormat="1">
      <c r="C580" s="14"/>
      <c r="E580" s="51"/>
      <c r="F580" s="30"/>
      <c r="G580" s="51"/>
      <c r="H580" s="51"/>
    </row>
    <row r="581" spans="1:8" s="36" customFormat="1">
      <c r="C581" s="14"/>
      <c r="E581" s="51"/>
      <c r="F581" s="30"/>
      <c r="G581" s="51"/>
      <c r="H581" s="51"/>
    </row>
    <row r="582" spans="1:8" s="36" customFormat="1">
      <c r="A582" s="22" t="s">
        <v>12</v>
      </c>
      <c r="B582" s="41">
        <v>41087</v>
      </c>
      <c r="C582" s="14">
        <v>2980</v>
      </c>
      <c r="D582" s="58">
        <v>99.594999999999999</v>
      </c>
      <c r="E582" s="38">
        <v>8.0440000000000008E-3</v>
      </c>
      <c r="F582" s="29">
        <f>+C582/C585*E582</f>
        <v>6.145653121394693E-4</v>
      </c>
      <c r="G582" s="38">
        <v>8.0110000000000008E-3</v>
      </c>
      <c r="H582" s="38">
        <v>8.0599999999999995E-3</v>
      </c>
    </row>
    <row r="583" spans="1:8" s="36" customFormat="1">
      <c r="B583" s="41"/>
      <c r="C583" s="14">
        <v>6025</v>
      </c>
      <c r="D583" s="58">
        <v>99.594999999999999</v>
      </c>
      <c r="E583" s="38">
        <v>8.0440000000000008E-3</v>
      </c>
      <c r="F583" s="29">
        <f>+C583/C585*E583</f>
        <v>1.2425355723625177E-3</v>
      </c>
      <c r="G583" s="38">
        <v>8.0110000000000008E-3</v>
      </c>
      <c r="H583" s="38">
        <v>8.0599999999999995E-3</v>
      </c>
    </row>
    <row r="584" spans="1:8" s="36" customFormat="1">
      <c r="B584" s="41"/>
      <c r="C584" s="14">
        <v>30000</v>
      </c>
      <c r="D584" s="58">
        <v>99.59</v>
      </c>
      <c r="E584" s="38">
        <v>8.1429999999999992E-3</v>
      </c>
      <c r="F584" s="29">
        <f>+C584/C585*E584</f>
        <v>6.2630431995897955E-3</v>
      </c>
      <c r="G584" s="38">
        <v>8.1099999999999992E-3</v>
      </c>
      <c r="H584" s="38">
        <v>8.1600000000000006E-3</v>
      </c>
    </row>
    <row r="585" spans="1:8" s="65" customFormat="1">
      <c r="C585" s="70">
        <f>SUM(C582:C584)</f>
        <v>39005</v>
      </c>
      <c r="E585" s="66"/>
      <c r="F585" s="28">
        <f>SUM(F582:F584)</f>
        <v>8.1201440840917832E-3</v>
      </c>
      <c r="G585" s="66"/>
      <c r="H585" s="66"/>
    </row>
    <row r="586" spans="1:8" s="36" customFormat="1">
      <c r="C586" s="14"/>
      <c r="E586" s="51"/>
      <c r="F586" s="30"/>
      <c r="G586" s="51"/>
      <c r="H586" s="51"/>
    </row>
    <row r="587" spans="1:8" s="36" customFormat="1">
      <c r="A587" s="39"/>
      <c r="C587" s="14"/>
      <c r="F587" s="29"/>
    </row>
    <row r="588" spans="1:8" s="36" customFormat="1">
      <c r="A588" s="22" t="s">
        <v>12</v>
      </c>
      <c r="B588" s="41">
        <v>41087</v>
      </c>
      <c r="C588" s="14">
        <v>10000</v>
      </c>
      <c r="D588" s="58">
        <v>99.4</v>
      </c>
      <c r="E588" s="38">
        <v>7.9600000000000001E-3</v>
      </c>
      <c r="F588" s="29">
        <f>+C588/C589*E588</f>
        <v>7.9600000000000001E-3</v>
      </c>
      <c r="G588" s="29">
        <v>7.9120000000000006E-3</v>
      </c>
      <c r="H588" s="38">
        <v>7.9670000000000001E-3</v>
      </c>
    </row>
    <row r="589" spans="1:8" s="65" customFormat="1">
      <c r="C589" s="70">
        <f>SUM(C588:C588)</f>
        <v>10000</v>
      </c>
      <c r="E589" s="66"/>
      <c r="F589" s="28">
        <f>SUM(F588:F588)</f>
        <v>7.9600000000000001E-3</v>
      </c>
      <c r="G589" s="66"/>
      <c r="H589" s="66"/>
    </row>
    <row r="590" spans="1:8" s="36" customFormat="1">
      <c r="A590" s="39"/>
      <c r="C590" s="14"/>
      <c r="F590" s="29"/>
    </row>
    <row r="591" spans="1:8" s="36" customFormat="1"/>
    <row r="592" spans="1:8" s="36" customFormat="1">
      <c r="A592" s="22" t="s">
        <v>12</v>
      </c>
      <c r="B592" s="41">
        <v>41087</v>
      </c>
      <c r="C592" s="14">
        <v>20000</v>
      </c>
      <c r="D592" s="58">
        <v>99.15</v>
      </c>
      <c r="E592" s="38">
        <v>8.4790000000000004E-3</v>
      </c>
      <c r="F592" s="29">
        <f>+C592/C593*E592</f>
        <v>8.4790000000000004E-3</v>
      </c>
      <c r="G592" s="29">
        <v>8.4069999999999995E-3</v>
      </c>
      <c r="H592" s="38">
        <v>8.4779999999999994E-3</v>
      </c>
    </row>
    <row r="593" spans="1:8" s="65" customFormat="1">
      <c r="C593" s="70">
        <f>SUM(C592:C592)</f>
        <v>20000</v>
      </c>
      <c r="E593" s="66"/>
      <c r="F593" s="28">
        <f>SUM(F592:F592)</f>
        <v>8.4790000000000004E-3</v>
      </c>
      <c r="G593" s="66"/>
      <c r="H593" s="66"/>
    </row>
    <row r="594" spans="1:8" s="36" customFormat="1"/>
    <row r="595" spans="1:8" s="36" customFormat="1">
      <c r="A595" s="26"/>
      <c r="B595" s="41"/>
      <c r="E595" s="51"/>
      <c r="F595" s="29"/>
      <c r="G595" s="51"/>
      <c r="H595" s="51"/>
    </row>
    <row r="596" spans="1:8" s="36" customFormat="1">
      <c r="A596" s="22" t="s">
        <v>12</v>
      </c>
      <c r="B596" s="41">
        <v>41094</v>
      </c>
      <c r="C596" s="14">
        <v>30000</v>
      </c>
      <c r="D596" s="58">
        <v>99.878</v>
      </c>
      <c r="E596" s="38">
        <v>4.8320000000000004E-3</v>
      </c>
      <c r="F596" s="29">
        <f>+C596/C597*E596</f>
        <v>4.8320000000000004E-3</v>
      </c>
      <c r="G596" s="29">
        <v>4.8260000000000004E-3</v>
      </c>
      <c r="H596" s="38">
        <v>4.8409999999999998E-3</v>
      </c>
    </row>
    <row r="597" spans="1:8" s="65" customFormat="1">
      <c r="C597" s="70">
        <f>SUM(C596:C596)</f>
        <v>30000</v>
      </c>
      <c r="E597" s="66"/>
      <c r="F597" s="28">
        <f>SUM(F596:F596)</f>
        <v>4.8320000000000004E-3</v>
      </c>
      <c r="G597" s="66"/>
      <c r="H597" s="66"/>
    </row>
    <row r="598" spans="1:8" s="36" customFormat="1">
      <c r="A598" s="26"/>
      <c r="B598" s="41"/>
      <c r="C598" s="10"/>
      <c r="E598" s="51"/>
      <c r="F598" s="29"/>
      <c r="G598" s="51"/>
      <c r="H598" s="51"/>
    </row>
    <row r="599" spans="1:8" s="36" customFormat="1">
      <c r="C599" s="10"/>
      <c r="E599" s="51"/>
      <c r="F599" s="29"/>
      <c r="G599" s="51"/>
      <c r="H599" s="51"/>
    </row>
    <row r="600" spans="1:8" s="36" customFormat="1">
      <c r="A600" s="22" t="s">
        <v>12</v>
      </c>
      <c r="B600" s="41">
        <v>41094</v>
      </c>
      <c r="C600" s="14">
        <v>25000</v>
      </c>
      <c r="D600" s="58">
        <v>99.6</v>
      </c>
      <c r="E600" s="38">
        <v>7.9439999999999997E-3</v>
      </c>
      <c r="F600" s="29">
        <f>+C600/C605*E600</f>
        <v>1.7569002123142248E-3</v>
      </c>
      <c r="G600" s="38">
        <v>7.9120000000000006E-3</v>
      </c>
      <c r="H600" s="38">
        <v>7.9590000000000008E-3</v>
      </c>
    </row>
    <row r="601" spans="1:8" s="36" customFormat="1">
      <c r="C601" s="14">
        <v>4020</v>
      </c>
      <c r="D601" s="58">
        <v>99.6</v>
      </c>
      <c r="E601" s="38">
        <v>7.9439999999999997E-3</v>
      </c>
      <c r="F601" s="29">
        <f>+C601/C605*E601</f>
        <v>2.8250955414012735E-4</v>
      </c>
      <c r="G601" s="38">
        <v>7.9120000000000006E-3</v>
      </c>
      <c r="H601" s="38">
        <v>7.9590000000000008E-3</v>
      </c>
    </row>
    <row r="602" spans="1:8" s="36" customFormat="1">
      <c r="C602" s="14">
        <v>50000</v>
      </c>
      <c r="D602" s="58">
        <v>99.596999999999994</v>
      </c>
      <c r="E602" s="38">
        <v>8.0040000000000007E-3</v>
      </c>
      <c r="F602" s="29">
        <f>+C602/C605*E602</f>
        <v>3.5403397027600849E-3</v>
      </c>
      <c r="G602" s="38">
        <v>7.9710000000000007E-3</v>
      </c>
      <c r="H602" s="38">
        <v>8.0199999999999994E-3</v>
      </c>
    </row>
    <row r="603" spans="1:8" s="36" customFormat="1">
      <c r="C603" s="14">
        <v>4020</v>
      </c>
      <c r="D603" s="58">
        <v>99.593000000000004</v>
      </c>
      <c r="E603" s="38">
        <v>8.0829999999999999E-3</v>
      </c>
      <c r="F603" s="29">
        <f>+C603/C605*E603</f>
        <v>2.8745276008492566E-4</v>
      </c>
      <c r="G603" s="38">
        <v>8.0510000000000009E-3</v>
      </c>
      <c r="H603" s="38">
        <v>8.0999999999999996E-3</v>
      </c>
    </row>
    <row r="604" spans="1:8" s="36" customFormat="1">
      <c r="C604" s="14">
        <v>30000</v>
      </c>
      <c r="D604" s="58">
        <v>99.593000000000004</v>
      </c>
      <c r="E604" s="38">
        <v>8.0829999999999999E-3</v>
      </c>
      <c r="F604" s="29">
        <f>+C604/C605*E604</f>
        <v>2.1451698513800426E-3</v>
      </c>
      <c r="G604" s="38">
        <v>8.0510000000000009E-3</v>
      </c>
      <c r="H604" s="38">
        <v>8.0999999999999996E-3</v>
      </c>
    </row>
    <row r="605" spans="1:8" s="65" customFormat="1">
      <c r="C605" s="70">
        <f>SUM(C600:C604)</f>
        <v>113040</v>
      </c>
      <c r="E605" s="66"/>
      <c r="F605" s="28">
        <f>SUM(F600:F604)</f>
        <v>8.0123720806794044E-3</v>
      </c>
      <c r="G605" s="66"/>
      <c r="H605" s="66"/>
    </row>
    <row r="606" spans="1:8" s="36" customFormat="1"/>
    <row r="607" spans="1:8" s="36" customFormat="1">
      <c r="A607" s="26"/>
      <c r="B607" s="41"/>
      <c r="C607" s="10"/>
      <c r="D607" s="55"/>
      <c r="E607" s="51"/>
      <c r="F607" s="29"/>
      <c r="G607" s="51"/>
      <c r="H607" s="51"/>
    </row>
    <row r="608" spans="1:8" s="36" customFormat="1">
      <c r="A608" s="22" t="s">
        <v>12</v>
      </c>
      <c r="B608" s="41">
        <v>41094</v>
      </c>
      <c r="C608" s="14">
        <v>30000</v>
      </c>
      <c r="D608" s="58">
        <v>99.15</v>
      </c>
      <c r="E608" s="38">
        <v>8.4790000000000004E-3</v>
      </c>
      <c r="F608" s="29">
        <f>+C608/C609*E608</f>
        <v>8.4790000000000004E-3</v>
      </c>
      <c r="G608" s="29">
        <v>8.4069999999999995E-3</v>
      </c>
      <c r="H608" s="38">
        <v>8.4779999999999994E-3</v>
      </c>
    </row>
    <row r="609" spans="1:8" s="65" customFormat="1">
      <c r="C609" s="70">
        <f>SUM(C608:C608)</f>
        <v>30000</v>
      </c>
      <c r="E609" s="66"/>
      <c r="F609" s="28">
        <f>SUM(F608:F608)</f>
        <v>8.4790000000000004E-3</v>
      </c>
      <c r="G609" s="66"/>
      <c r="H609" s="66"/>
    </row>
    <row r="610" spans="1:8" s="36" customFormat="1">
      <c r="C610" s="10"/>
      <c r="D610" s="55"/>
      <c r="E610" s="51"/>
      <c r="F610" s="29"/>
      <c r="G610" s="51"/>
      <c r="H610" s="51"/>
    </row>
    <row r="611" spans="1:8" s="36" customFormat="1">
      <c r="C611" s="10"/>
      <c r="D611" s="55"/>
      <c r="E611" s="51"/>
      <c r="F611" s="29"/>
      <c r="G611" s="51"/>
      <c r="H611" s="51"/>
    </row>
    <row r="612" spans="1:8" s="36" customFormat="1">
      <c r="A612" s="22" t="s">
        <v>12</v>
      </c>
      <c r="B612" s="41">
        <v>41101</v>
      </c>
      <c r="C612" s="14">
        <v>30000</v>
      </c>
      <c r="D612" s="58">
        <v>99.606999999999999</v>
      </c>
      <c r="E612" s="38">
        <v>7.8040000000000002E-3</v>
      </c>
      <c r="F612" s="29">
        <f>+C612/C615*E612</f>
        <v>1.951E-3</v>
      </c>
      <c r="G612" s="38">
        <v>7.7739999999999997E-3</v>
      </c>
      <c r="H612" s="38">
        <v>7.8189999999999996E-3</v>
      </c>
    </row>
    <row r="613" spans="1:8" s="36" customFormat="1">
      <c r="C613" s="14">
        <v>40000</v>
      </c>
      <c r="D613" s="58">
        <v>99.605000000000004</v>
      </c>
      <c r="E613" s="38">
        <v>7.8440000000000003E-3</v>
      </c>
      <c r="F613" s="29">
        <f>+C613/C615*E613</f>
        <v>2.6146666666666666E-3</v>
      </c>
      <c r="G613" s="38">
        <v>7.8130000000000005E-3</v>
      </c>
      <c r="H613" s="38">
        <v>7.8589999999999997E-3</v>
      </c>
    </row>
    <row r="614" spans="1:8" s="36" customFormat="1">
      <c r="C614" s="14">
        <v>50000</v>
      </c>
      <c r="D614" s="58">
        <v>99.602000000000004</v>
      </c>
      <c r="E614" s="38">
        <v>7.9039999999999996E-3</v>
      </c>
      <c r="F614" s="29">
        <f>+C614/C615*E614</f>
        <v>3.2933333333333334E-3</v>
      </c>
      <c r="G614" s="38">
        <v>7.8729999999999998E-3</v>
      </c>
      <c r="H614" s="38">
        <v>7.9190000000000007E-3</v>
      </c>
    </row>
    <row r="615" spans="1:8" s="65" customFormat="1">
      <c r="C615" s="70">
        <f>SUM(C612:C614)</f>
        <v>120000</v>
      </c>
      <c r="E615" s="66"/>
      <c r="F615" s="28">
        <f>SUM(F612:F614)</f>
        <v>7.8589999999999997E-3</v>
      </c>
      <c r="G615" s="66"/>
      <c r="H615" s="66"/>
    </row>
    <row r="616" spans="1:8" s="36" customFormat="1">
      <c r="C616" s="14"/>
      <c r="E616" s="51"/>
      <c r="F616" s="29"/>
      <c r="G616" s="53"/>
      <c r="H616" s="53"/>
    </row>
    <row r="617" spans="1:8" s="36" customFormat="1">
      <c r="A617" s="39"/>
      <c r="C617" s="14"/>
      <c r="E617" s="51"/>
      <c r="F617" s="29"/>
    </row>
    <row r="618" spans="1:8" s="36" customFormat="1">
      <c r="A618" s="22" t="s">
        <v>12</v>
      </c>
      <c r="B618" s="41">
        <v>41101</v>
      </c>
      <c r="C618" s="14">
        <v>35000</v>
      </c>
      <c r="D618" s="58">
        <v>99.15</v>
      </c>
      <c r="E618" s="38">
        <v>8.4790000000000004E-3</v>
      </c>
      <c r="F618" s="29">
        <f>+C618/C620*E618</f>
        <v>5.9353000000000001E-3</v>
      </c>
      <c r="G618" s="38">
        <v>8.4069999999999995E-3</v>
      </c>
      <c r="H618" s="38">
        <v>8.4779999999999994E-3</v>
      </c>
    </row>
    <row r="619" spans="1:8" s="36" customFormat="1">
      <c r="C619" s="14">
        <v>15000</v>
      </c>
      <c r="D619" s="58">
        <v>99.15</v>
      </c>
      <c r="E619" s="38">
        <v>8.4790000000000004E-3</v>
      </c>
      <c r="F619" s="29">
        <f>+C619/C620*E619</f>
        <v>2.5436999999999999E-3</v>
      </c>
      <c r="G619" s="38">
        <v>8.4069999999999995E-3</v>
      </c>
      <c r="H619" s="38">
        <v>8.4779999999999994E-3</v>
      </c>
    </row>
    <row r="620" spans="1:8" s="65" customFormat="1">
      <c r="C620" s="70">
        <f>SUM(C618:C619)</f>
        <v>50000</v>
      </c>
      <c r="E620" s="66"/>
      <c r="F620" s="28">
        <f>SUM(F618:F619)</f>
        <v>8.4790000000000004E-3</v>
      </c>
      <c r="G620" s="66"/>
      <c r="H620" s="66"/>
    </row>
    <row r="621" spans="1:8" s="36" customFormat="1">
      <c r="C621" s="14"/>
      <c r="D621" s="55"/>
      <c r="E621" s="51"/>
      <c r="F621" s="29"/>
      <c r="G621" s="51"/>
      <c r="H621" s="51"/>
    </row>
    <row r="622" spans="1:8" s="36" customFormat="1">
      <c r="C622" s="14"/>
      <c r="D622" s="55"/>
      <c r="E622" s="51"/>
      <c r="F622" s="29"/>
      <c r="G622" s="51"/>
      <c r="H622" s="51"/>
    </row>
    <row r="623" spans="1:8" s="36" customFormat="1">
      <c r="A623" s="22" t="s">
        <v>12</v>
      </c>
      <c r="B623" s="41">
        <v>41108</v>
      </c>
      <c r="C623" s="14">
        <v>30000</v>
      </c>
      <c r="D623" s="58">
        <v>99.614999999999995</v>
      </c>
      <c r="E623" s="38">
        <v>7.6449999999999999E-3</v>
      </c>
      <c r="F623" s="29">
        <f>+C623/C626*E623</f>
        <v>2.2935E-3</v>
      </c>
      <c r="G623" s="38">
        <v>7.6150000000000002E-3</v>
      </c>
      <c r="H623" s="38">
        <v>7.659E-3</v>
      </c>
    </row>
    <row r="624" spans="1:8" s="36" customFormat="1">
      <c r="C624" s="14">
        <v>10000</v>
      </c>
      <c r="D624" s="58">
        <v>99.61</v>
      </c>
      <c r="E624" s="38">
        <v>7.744E-3</v>
      </c>
      <c r="F624" s="29">
        <f>+C624/C626*E624</f>
        <v>7.7440000000000007E-4</v>
      </c>
      <c r="G624" s="38">
        <v>7.7140000000000004E-3</v>
      </c>
      <c r="H624" s="38">
        <v>7.7590000000000003E-3</v>
      </c>
    </row>
    <row r="625" spans="1:8" s="36" customFormat="1">
      <c r="C625" s="14">
        <v>60000</v>
      </c>
      <c r="D625" s="58">
        <v>99.608999999999995</v>
      </c>
      <c r="E625" s="38">
        <v>7.7640000000000001E-3</v>
      </c>
      <c r="F625" s="29">
        <f>+C625/C626*E625</f>
        <v>4.6584E-3</v>
      </c>
      <c r="G625" s="38">
        <v>7.7340000000000004E-3</v>
      </c>
      <c r="H625" s="38">
        <v>7.7790000000000003E-3</v>
      </c>
    </row>
    <row r="626" spans="1:8" s="65" customFormat="1">
      <c r="C626" s="70">
        <f>SUM(C623:C625)</f>
        <v>100000</v>
      </c>
      <c r="E626" s="66"/>
      <c r="F626" s="28">
        <f>SUM(F623:F625)</f>
        <v>7.7263000000000002E-3</v>
      </c>
      <c r="G626" s="66"/>
      <c r="H626" s="66"/>
    </row>
    <row r="627" spans="1:8" s="36" customFormat="1">
      <c r="A627" s="26"/>
      <c r="B627" s="41"/>
      <c r="C627" s="14"/>
      <c r="E627" s="51"/>
      <c r="F627" s="29"/>
      <c r="G627" s="51"/>
      <c r="H627" s="51"/>
    </row>
    <row r="628" spans="1:8" s="36" customFormat="1">
      <c r="C628" s="14"/>
      <c r="E628" s="51"/>
      <c r="F628" s="29"/>
      <c r="G628" s="51"/>
      <c r="H628" s="51"/>
    </row>
    <row r="629" spans="1:8" s="36" customFormat="1">
      <c r="A629" s="22" t="s">
        <v>12</v>
      </c>
      <c r="B629" s="41">
        <v>41108</v>
      </c>
      <c r="C629" s="14">
        <v>30000</v>
      </c>
      <c r="D629" s="58">
        <v>99.412000000000006</v>
      </c>
      <c r="E629" s="38">
        <v>7.7999999999999996E-3</v>
      </c>
      <c r="F629" s="29">
        <f>+C629/C632*E629</f>
        <v>2.5999999999999999E-3</v>
      </c>
      <c r="G629" s="38">
        <v>7.7539999999999996E-3</v>
      </c>
      <c r="H629" s="38">
        <v>7.8069999999999997E-3</v>
      </c>
    </row>
    <row r="630" spans="1:8" s="36" customFormat="1">
      <c r="C630" s="14">
        <v>50000</v>
      </c>
      <c r="D630" s="58">
        <v>99.412000000000006</v>
      </c>
      <c r="E630" s="38">
        <v>7.7999999999999996E-3</v>
      </c>
      <c r="F630" s="29">
        <f>+C630/C632*E630</f>
        <v>4.3333333333333331E-3</v>
      </c>
      <c r="G630" s="38">
        <v>7.7539999999999996E-3</v>
      </c>
      <c r="H630" s="38">
        <v>7.8069999999999997E-3</v>
      </c>
    </row>
    <row r="631" spans="1:8" s="36" customFormat="1">
      <c r="C631" s="14">
        <v>10000</v>
      </c>
      <c r="D631" s="58">
        <v>99.412000000000006</v>
      </c>
      <c r="E631" s="38">
        <v>7.7999999999999996E-3</v>
      </c>
      <c r="F631" s="29">
        <f>+C631/C632*E631</f>
        <v>8.6666666666666663E-4</v>
      </c>
      <c r="G631" s="38">
        <v>7.7539999999999996E-3</v>
      </c>
      <c r="H631" s="38">
        <v>7.8069999999999997E-3</v>
      </c>
    </row>
    <row r="632" spans="1:8" s="65" customFormat="1">
      <c r="C632" s="70">
        <f>SUM(C629:C631)</f>
        <v>90000</v>
      </c>
      <c r="E632" s="66"/>
      <c r="F632" s="28">
        <f>SUM(F629:F631)</f>
        <v>7.7999999999999996E-3</v>
      </c>
      <c r="G632" s="66"/>
      <c r="H632" s="66"/>
    </row>
    <row r="633" spans="1:8" s="36" customFormat="1">
      <c r="C633" s="14"/>
      <c r="E633" s="51"/>
      <c r="F633" s="29"/>
      <c r="G633" s="51"/>
      <c r="H633" s="51"/>
    </row>
    <row r="634" spans="1:8" s="36" customFormat="1">
      <c r="C634" s="14"/>
      <c r="E634" s="51"/>
      <c r="F634" s="29"/>
      <c r="G634" s="51"/>
      <c r="H634" s="51"/>
    </row>
    <row r="635" spans="1:8" s="36" customFormat="1">
      <c r="A635" s="22" t="s">
        <v>12</v>
      </c>
      <c r="B635" s="41">
        <v>41108</v>
      </c>
      <c r="C635" s="14">
        <v>10000</v>
      </c>
      <c r="D635" s="58">
        <v>99.155000000000001</v>
      </c>
      <c r="E635" s="38">
        <v>8.4279999999999997E-3</v>
      </c>
      <c r="F635" s="29">
        <f>+C635/C638*E635</f>
        <v>1.8728888888888888E-3</v>
      </c>
      <c r="G635" s="38">
        <v>8.3569999999999998E-3</v>
      </c>
      <c r="H635" s="38">
        <v>8.4279999999999997E-3</v>
      </c>
    </row>
    <row r="636" spans="1:8" s="36" customFormat="1">
      <c r="C636" s="14">
        <v>30000</v>
      </c>
      <c r="D636" s="58">
        <v>99.15</v>
      </c>
      <c r="E636" s="38">
        <v>8.4790000000000004E-3</v>
      </c>
      <c r="F636" s="29">
        <f>+C636/C638*E636</f>
        <v>5.652666666666667E-3</v>
      </c>
      <c r="G636" s="38">
        <v>8.4069999999999995E-3</v>
      </c>
      <c r="H636" s="38">
        <v>8.4779999999999994E-3</v>
      </c>
    </row>
    <row r="637" spans="1:8" s="36" customFormat="1">
      <c r="C637" s="14">
        <v>5000</v>
      </c>
      <c r="D637" s="58">
        <v>99.15</v>
      </c>
      <c r="E637" s="38">
        <v>8.4790000000000004E-3</v>
      </c>
      <c r="F637" s="29">
        <f>+C637/C638*E637</f>
        <v>9.4211111111111112E-4</v>
      </c>
      <c r="G637" s="38">
        <v>8.4069999999999995E-3</v>
      </c>
      <c r="H637" s="38">
        <v>8.4779999999999994E-3</v>
      </c>
    </row>
    <row r="638" spans="1:8" s="65" customFormat="1">
      <c r="C638" s="70">
        <f>SUM(C635:C637)</f>
        <v>45000</v>
      </c>
      <c r="E638" s="66"/>
      <c r="F638" s="28">
        <f>SUM(F635:F637)</f>
        <v>8.4676666666666667E-3</v>
      </c>
      <c r="G638" s="66"/>
      <c r="H638" s="66"/>
    </row>
    <row r="639" spans="1:8" s="36" customFormat="1">
      <c r="C639" s="14"/>
      <c r="E639" s="51"/>
      <c r="F639" s="29"/>
      <c r="G639" s="51"/>
      <c r="H639" s="51"/>
    </row>
    <row r="640" spans="1:8" s="36" customFormat="1">
      <c r="C640" s="14"/>
      <c r="E640" s="51"/>
      <c r="F640" s="29"/>
      <c r="G640" s="51"/>
      <c r="H640" s="51"/>
    </row>
    <row r="641" spans="1:8" s="36" customFormat="1">
      <c r="A641" s="22" t="s">
        <v>12</v>
      </c>
      <c r="B641" s="41">
        <v>41115</v>
      </c>
      <c r="C641" s="14">
        <v>50000</v>
      </c>
      <c r="D641" s="58">
        <v>99.616</v>
      </c>
      <c r="E641" s="38">
        <v>8.4279999999999997E-3</v>
      </c>
      <c r="F641" s="29">
        <f>+C641/C644*E641</f>
        <v>7.4046740467404665E-3</v>
      </c>
      <c r="G641" s="38">
        <v>8.3569999999999998E-3</v>
      </c>
      <c r="H641" s="38">
        <v>8.4279999999999997E-3</v>
      </c>
    </row>
    <row r="642" spans="1:8" s="36" customFormat="1">
      <c r="C642" s="14">
        <v>6210</v>
      </c>
      <c r="D642" s="58">
        <v>99.15</v>
      </c>
      <c r="E642" s="38">
        <v>8.4790000000000004E-3</v>
      </c>
      <c r="F642" s="29">
        <f>+C642/C644*E642</f>
        <v>9.2522561939905115E-4</v>
      </c>
      <c r="G642" s="38">
        <v>8.4069999999999995E-3</v>
      </c>
      <c r="H642" s="38">
        <v>8.4779999999999994E-3</v>
      </c>
    </row>
    <row r="643" spans="1:8" s="36" customFormat="1">
      <c r="C643" s="14">
        <v>700</v>
      </c>
      <c r="D643" s="58">
        <v>99.15</v>
      </c>
      <c r="E643" s="38">
        <v>8.4790000000000004E-3</v>
      </c>
      <c r="F643" s="29">
        <f>+C643/C644*E643</f>
        <v>1.0429274292742928E-4</v>
      </c>
      <c r="G643" s="38">
        <v>8.4069999999999995E-3</v>
      </c>
      <c r="H643" s="38">
        <v>8.4779999999999994E-3</v>
      </c>
    </row>
    <row r="644" spans="1:8" s="65" customFormat="1">
      <c r="C644" s="70">
        <f>SUM(C641:C643)</f>
        <v>56910</v>
      </c>
      <c r="E644" s="66"/>
      <c r="F644" s="28">
        <f>SUM(F641:F643)</f>
        <v>8.4341924090669453E-3</v>
      </c>
      <c r="G644" s="66"/>
      <c r="H644" s="66"/>
    </row>
    <row r="645" spans="1:8" s="36" customFormat="1">
      <c r="A645" s="39"/>
      <c r="C645" s="14"/>
      <c r="F645" s="30"/>
    </row>
    <row r="646" spans="1:8" s="36" customFormat="1"/>
    <row r="647" spans="1:8" s="36" customFormat="1">
      <c r="A647" s="22" t="s">
        <v>12</v>
      </c>
      <c r="B647" s="41">
        <v>41115</v>
      </c>
      <c r="C647" s="14">
        <v>25000</v>
      </c>
      <c r="D647" s="58">
        <v>99.155000000000001</v>
      </c>
      <c r="E647" s="38">
        <v>8.4279999999999997E-3</v>
      </c>
      <c r="F647" s="29">
        <f>+C647/C649*E647</f>
        <v>4.2139999999999999E-3</v>
      </c>
      <c r="G647" s="38">
        <v>8.3569999999999998E-3</v>
      </c>
      <c r="H647" s="38">
        <v>8.4279999999999997E-3</v>
      </c>
    </row>
    <row r="648" spans="1:8" s="36" customFormat="1">
      <c r="C648" s="14">
        <v>25000</v>
      </c>
      <c r="D648" s="58">
        <v>99.15</v>
      </c>
      <c r="E648" s="38">
        <v>8.4790000000000004E-3</v>
      </c>
      <c r="F648" s="29">
        <f>+C648/C649*E648</f>
        <v>4.2395000000000002E-3</v>
      </c>
      <c r="G648" s="38">
        <v>8.4069999999999995E-3</v>
      </c>
      <c r="H648" s="38">
        <v>8.4779999999999994E-3</v>
      </c>
    </row>
    <row r="649" spans="1:8" s="65" customFormat="1">
      <c r="C649" s="70">
        <f>SUM(C647:C648)</f>
        <v>50000</v>
      </c>
      <c r="E649" s="66"/>
      <c r="F649" s="28">
        <f>SUM(F647:F648)</f>
        <v>8.4534999999999992E-3</v>
      </c>
      <c r="G649" s="66"/>
      <c r="H649" s="66"/>
    </row>
    <row r="650" spans="1:8" s="36" customFormat="1">
      <c r="A650" s="39"/>
      <c r="C650" s="14"/>
      <c r="E650" s="51"/>
      <c r="F650" s="29"/>
      <c r="G650" s="51"/>
      <c r="H650" s="51"/>
    </row>
    <row r="651" spans="1:8" s="36" customFormat="1"/>
    <row r="652" spans="1:8" s="36" customFormat="1">
      <c r="A652" s="22" t="s">
        <v>12</v>
      </c>
      <c r="B652" s="41">
        <v>41122</v>
      </c>
      <c r="C652" s="14">
        <v>50000</v>
      </c>
      <c r="D652" s="58">
        <v>99.616</v>
      </c>
      <c r="E652" s="38">
        <v>7.6249999999999998E-3</v>
      </c>
      <c r="F652" s="29">
        <f>+C652/C655*E652</f>
        <v>6.3016528925619831E-3</v>
      </c>
      <c r="G652" s="38">
        <v>7.5960000000000003E-3</v>
      </c>
      <c r="H652" s="38">
        <v>7.639E-3</v>
      </c>
    </row>
    <row r="653" spans="1:8" s="36" customFormat="1">
      <c r="C653" s="14">
        <v>500</v>
      </c>
      <c r="D653" s="58">
        <v>99.614999999999995</v>
      </c>
      <c r="E653" s="38">
        <v>7.6449999999999999E-3</v>
      </c>
      <c r="F653" s="29">
        <f>+C653/C655*E653</f>
        <v>6.3181818181818185E-5</v>
      </c>
      <c r="G653" s="38">
        <v>7.6150000000000002E-3</v>
      </c>
      <c r="H653" s="38">
        <v>7.659E-3</v>
      </c>
    </row>
    <row r="654" spans="1:8" s="36" customFormat="1">
      <c r="C654" s="14">
        <v>10000</v>
      </c>
      <c r="D654" s="58">
        <v>99.614999999999995</v>
      </c>
      <c r="E654" s="38">
        <v>7.6449999999999999E-3</v>
      </c>
      <c r="F654" s="29">
        <f>+C654/C655*E654</f>
        <v>1.2636363636363637E-3</v>
      </c>
      <c r="G654" s="38">
        <v>7.6150000000000002E-3</v>
      </c>
      <c r="H654" s="38">
        <v>7.659E-3</v>
      </c>
    </row>
    <row r="655" spans="1:8" s="65" customFormat="1">
      <c r="C655" s="70">
        <f>SUM(C652:C654)</f>
        <v>60500</v>
      </c>
      <c r="E655" s="66"/>
      <c r="F655" s="28">
        <f>SUM(F652:F654)</f>
        <v>7.6284710743801647E-3</v>
      </c>
      <c r="G655" s="66"/>
      <c r="H655" s="66"/>
    </row>
    <row r="656" spans="1:8" s="36" customFormat="1">
      <c r="C656" s="54"/>
      <c r="D656" s="55"/>
      <c r="E656" s="51"/>
      <c r="F656" s="52"/>
      <c r="G656" s="51"/>
      <c r="H656" s="51"/>
    </row>
    <row r="657" spans="1:8" s="36" customFormat="1">
      <c r="C657" s="54"/>
      <c r="D657" s="55"/>
      <c r="E657" s="51"/>
      <c r="F657" s="52"/>
      <c r="G657" s="51"/>
      <c r="H657" s="51"/>
    </row>
    <row r="658" spans="1:8" s="36" customFormat="1">
      <c r="A658" s="22" t="s">
        <v>12</v>
      </c>
      <c r="B658" s="41">
        <v>41122</v>
      </c>
      <c r="C658" s="14">
        <v>10000</v>
      </c>
      <c r="D658" s="58">
        <v>99.412000000000006</v>
      </c>
      <c r="E658" s="38">
        <v>7.7999999999999996E-3</v>
      </c>
      <c r="F658" s="29">
        <f>+C658/C659*E658</f>
        <v>7.7999999999999996E-3</v>
      </c>
      <c r="G658" s="38">
        <v>7.7539999999999996E-3</v>
      </c>
      <c r="H658" s="38">
        <v>7.8069999999999997E-3</v>
      </c>
    </row>
    <row r="659" spans="1:8" s="65" customFormat="1">
      <c r="C659" s="70">
        <f>SUM(C658:C658)</f>
        <v>10000</v>
      </c>
      <c r="E659" s="66"/>
      <c r="F659" s="28">
        <f>SUM(F658:F658)</f>
        <v>7.7999999999999996E-3</v>
      </c>
      <c r="G659" s="66"/>
      <c r="H659" s="66"/>
    </row>
    <row r="660" spans="1:8" s="36" customFormat="1">
      <c r="A660" s="39"/>
      <c r="C660" s="14"/>
      <c r="F660" s="29"/>
    </row>
    <row r="661" spans="1:8" s="36" customFormat="1"/>
    <row r="662" spans="1:8" s="36" customFormat="1">
      <c r="A662" s="22" t="s">
        <v>12</v>
      </c>
      <c r="B662" s="41">
        <v>41122</v>
      </c>
      <c r="C662" s="14">
        <v>10000</v>
      </c>
      <c r="D662" s="58">
        <v>99.155000000000001</v>
      </c>
      <c r="E662" s="38">
        <v>8.4279999999999997E-3</v>
      </c>
      <c r="F662" s="29">
        <f>+C662/C664*E662</f>
        <v>1.4046666666666665E-3</v>
      </c>
      <c r="G662" s="38">
        <v>8.3569999999999998E-3</v>
      </c>
      <c r="H662" s="38">
        <v>8.4279999999999997E-3</v>
      </c>
    </row>
    <row r="663" spans="1:8" s="36" customFormat="1">
      <c r="C663" s="14">
        <v>50000</v>
      </c>
      <c r="D663" s="58">
        <v>99.15</v>
      </c>
      <c r="E663" s="38">
        <v>8.4790000000000004E-3</v>
      </c>
      <c r="F663" s="29">
        <f>+C663/C664*E663</f>
        <v>7.0658333333333337E-3</v>
      </c>
      <c r="G663" s="38">
        <v>8.4069999999999995E-3</v>
      </c>
      <c r="H663" s="38">
        <v>8.4779999999999994E-3</v>
      </c>
    </row>
    <row r="664" spans="1:8" s="65" customFormat="1">
      <c r="C664" s="70">
        <f>SUM(C662:C663)</f>
        <v>60000</v>
      </c>
      <c r="E664" s="66"/>
      <c r="F664" s="28">
        <f>SUM(F662:F663)</f>
        <v>8.4705000000000006E-3</v>
      </c>
      <c r="G664" s="66"/>
      <c r="H664" s="66"/>
    </row>
    <row r="665" spans="1:8" s="36" customFormat="1">
      <c r="A665" s="26"/>
      <c r="B665" s="41"/>
      <c r="C665" s="10"/>
      <c r="E665" s="51"/>
      <c r="F665" s="29"/>
      <c r="G665" s="51"/>
      <c r="H665" s="51"/>
    </row>
    <row r="666" spans="1:8" s="36" customFormat="1">
      <c r="C666" s="10"/>
      <c r="E666" s="51"/>
      <c r="F666" s="29"/>
      <c r="G666" s="51"/>
      <c r="H666" s="51"/>
    </row>
    <row r="667" spans="1:8" s="36" customFormat="1">
      <c r="A667" s="22" t="s">
        <v>12</v>
      </c>
      <c r="B667" s="41">
        <v>41129</v>
      </c>
      <c r="C667" s="14">
        <v>22000</v>
      </c>
      <c r="D667" s="58">
        <v>99.614999999999995</v>
      </c>
      <c r="E667" s="38">
        <v>7.6449999999999999E-3</v>
      </c>
      <c r="F667" s="29">
        <f>+C667/C669*E667</f>
        <v>6.229259259259259E-3</v>
      </c>
      <c r="G667" s="38">
        <v>7.6150000000000002E-3</v>
      </c>
      <c r="H667" s="38">
        <v>7.659E-3</v>
      </c>
    </row>
    <row r="668" spans="1:8" s="36" customFormat="1">
      <c r="C668" s="14">
        <v>5000</v>
      </c>
      <c r="D668" s="58">
        <v>99.614999999999995</v>
      </c>
      <c r="E668" s="38">
        <v>7.6449999999999999E-3</v>
      </c>
      <c r="F668" s="29">
        <f>+C668/C669*E668</f>
        <v>1.4157407407407406E-3</v>
      </c>
      <c r="G668" s="38">
        <v>7.6150000000000002E-3</v>
      </c>
      <c r="H668" s="38">
        <v>7.659E-3</v>
      </c>
    </row>
    <row r="669" spans="1:8" s="65" customFormat="1">
      <c r="C669" s="70">
        <f>SUM(C667:C668)</f>
        <v>27000</v>
      </c>
      <c r="E669" s="66"/>
      <c r="F669" s="28">
        <f>SUM(F667:F668)</f>
        <v>7.6449999999999999E-3</v>
      </c>
      <c r="G669" s="66"/>
      <c r="H669" s="66"/>
    </row>
    <row r="670" spans="1:8" s="36" customFormat="1">
      <c r="C670" s="10"/>
      <c r="E670" s="51"/>
      <c r="F670" s="29"/>
      <c r="G670" s="51"/>
      <c r="H670" s="51"/>
    </row>
    <row r="671" spans="1:8" s="36" customFormat="1">
      <c r="C671" s="10"/>
      <c r="D671" s="55"/>
      <c r="E671" s="51"/>
      <c r="F671" s="29"/>
      <c r="G671" s="51"/>
      <c r="H671" s="51"/>
    </row>
    <row r="672" spans="1:8" s="36" customFormat="1">
      <c r="A672" s="22" t="s">
        <v>12</v>
      </c>
      <c r="B672" s="41">
        <v>41129</v>
      </c>
      <c r="C672" s="14">
        <v>10000</v>
      </c>
      <c r="D672" s="58">
        <v>99.412000000000006</v>
      </c>
      <c r="E672" s="38">
        <v>7.7999999999999996E-3</v>
      </c>
      <c r="F672" s="29">
        <f>+C672/C674*E672</f>
        <v>2.5999999999999999E-3</v>
      </c>
      <c r="G672" s="38">
        <v>7.7539999999999996E-3</v>
      </c>
      <c r="H672" s="38">
        <v>7.8069999999999997E-3</v>
      </c>
    </row>
    <row r="673" spans="1:8" s="36" customFormat="1">
      <c r="C673" s="14">
        <v>20000</v>
      </c>
      <c r="D673" s="58">
        <v>99.412000000000006</v>
      </c>
      <c r="E673" s="38">
        <v>7.7999999999999996E-3</v>
      </c>
      <c r="F673" s="29">
        <f>+C673/C674*E673</f>
        <v>5.1999999999999998E-3</v>
      </c>
      <c r="G673" s="38">
        <v>7.7539999999999996E-3</v>
      </c>
      <c r="H673" s="38">
        <v>7.8069999999999997E-3</v>
      </c>
    </row>
    <row r="674" spans="1:8" s="65" customFormat="1">
      <c r="C674" s="70">
        <f>SUM(C672:C673)</f>
        <v>30000</v>
      </c>
      <c r="E674" s="66"/>
      <c r="F674" s="28">
        <f>SUM(F672:F673)</f>
        <v>7.7999999999999996E-3</v>
      </c>
      <c r="G674" s="66"/>
      <c r="H674" s="66"/>
    </row>
    <row r="675" spans="1:8" s="36" customFormat="1"/>
    <row r="676" spans="1:8" s="36" customFormat="1">
      <c r="A676" s="26"/>
      <c r="B676" s="41"/>
      <c r="C676" s="10"/>
      <c r="E676" s="53"/>
      <c r="F676" s="29"/>
      <c r="G676" s="53"/>
      <c r="H676" s="53"/>
    </row>
    <row r="677" spans="1:8" s="36" customFormat="1">
      <c r="A677" s="22" t="s">
        <v>12</v>
      </c>
      <c r="B677" s="41">
        <v>41129</v>
      </c>
      <c r="C677" s="14">
        <v>20000</v>
      </c>
      <c r="D677" s="58">
        <v>99.15</v>
      </c>
      <c r="E677" s="38">
        <v>8.4790000000000004E-3</v>
      </c>
      <c r="F677" s="29">
        <f>+C677/C678*E677</f>
        <v>8.4790000000000004E-3</v>
      </c>
      <c r="G677" s="38">
        <v>8.4069999999999995E-3</v>
      </c>
      <c r="H677" s="38">
        <v>8.4779999999999994E-3</v>
      </c>
    </row>
    <row r="678" spans="1:8" s="65" customFormat="1">
      <c r="C678" s="70">
        <f>SUM(C677:C677)</f>
        <v>20000</v>
      </c>
      <c r="E678" s="66"/>
      <c r="F678" s="28">
        <f>SUM(F677:F677)</f>
        <v>8.4790000000000004E-3</v>
      </c>
      <c r="G678" s="66"/>
      <c r="H678" s="66"/>
    </row>
    <row r="679" spans="1:8" s="36" customFormat="1"/>
    <row r="680" spans="1:8" s="36" customFormat="1">
      <c r="A680" s="26"/>
      <c r="B680" s="41"/>
      <c r="C680" s="10"/>
      <c r="E680" s="51"/>
      <c r="F680" s="29"/>
      <c r="G680" s="51"/>
      <c r="H680" s="51"/>
    </row>
    <row r="681" spans="1:8" s="36" customFormat="1">
      <c r="A681" s="22" t="s">
        <v>12</v>
      </c>
      <c r="B681" s="41">
        <v>41136</v>
      </c>
      <c r="C681" s="14">
        <v>5000</v>
      </c>
      <c r="D681" s="58">
        <v>99.614999999999995</v>
      </c>
      <c r="E681" s="38">
        <v>7.6449999999999999E-3</v>
      </c>
      <c r="F681" s="29">
        <f>+C681/C682*E681</f>
        <v>7.6449999999999999E-3</v>
      </c>
      <c r="G681" s="38">
        <v>7.6150000000000002E-3</v>
      </c>
      <c r="H681" s="38">
        <v>7.659E-3</v>
      </c>
    </row>
    <row r="682" spans="1:8" s="65" customFormat="1">
      <c r="C682" s="70">
        <f>SUM(C681:C681)</f>
        <v>5000</v>
      </c>
      <c r="E682" s="66"/>
      <c r="F682" s="28">
        <f>SUM(F681:F681)</f>
        <v>7.6449999999999999E-3</v>
      </c>
      <c r="G682" s="66"/>
      <c r="H682" s="66"/>
    </row>
    <row r="683" spans="1:8" s="36" customFormat="1"/>
    <row r="684" spans="1:8" s="36" customFormat="1">
      <c r="A684" s="26"/>
      <c r="B684" s="41"/>
      <c r="C684" s="10"/>
      <c r="D684" s="55"/>
      <c r="E684" s="51"/>
      <c r="F684" s="29"/>
      <c r="G684" s="51"/>
      <c r="H684" s="51"/>
    </row>
    <row r="685" spans="1:8" s="36" customFormat="1">
      <c r="A685" s="22" t="s">
        <v>12</v>
      </c>
      <c r="B685" s="41">
        <v>41136</v>
      </c>
      <c r="C685" s="14">
        <v>5000</v>
      </c>
      <c r="D685" s="58">
        <v>99.412000000000006</v>
      </c>
      <c r="E685" s="38">
        <v>7.7999999999999996E-3</v>
      </c>
      <c r="F685" s="29">
        <f>+C685/C686*E685</f>
        <v>7.7999999999999996E-3</v>
      </c>
      <c r="G685" s="38">
        <v>7.7539999999999996E-3</v>
      </c>
      <c r="H685" s="38">
        <v>7.8069999999999997E-3</v>
      </c>
    </row>
    <row r="686" spans="1:8" s="65" customFormat="1">
      <c r="C686" s="70">
        <f>SUM(C685:C685)</f>
        <v>5000</v>
      </c>
      <c r="E686" s="66"/>
      <c r="F686" s="28">
        <f>SUM(F685:F685)</f>
        <v>7.7999999999999996E-3</v>
      </c>
      <c r="G686" s="66"/>
      <c r="H686" s="66"/>
    </row>
    <row r="687" spans="1:8" s="36" customFormat="1">
      <c r="C687" s="10"/>
      <c r="D687" s="55"/>
      <c r="E687" s="51"/>
      <c r="F687" s="29"/>
      <c r="G687" s="51"/>
      <c r="H687" s="51"/>
    </row>
    <row r="688" spans="1:8" s="36" customFormat="1">
      <c r="C688" s="10"/>
      <c r="D688" s="55"/>
      <c r="E688" s="51"/>
      <c r="F688" s="29"/>
      <c r="G688" s="51"/>
      <c r="H688" s="51"/>
    </row>
    <row r="689" spans="1:8" s="36" customFormat="1">
      <c r="A689" s="22" t="s">
        <v>12</v>
      </c>
      <c r="B689" s="41">
        <v>41136</v>
      </c>
      <c r="C689" s="14">
        <v>60000</v>
      </c>
      <c r="D689" s="58">
        <v>99.158000000000001</v>
      </c>
      <c r="E689" s="38">
        <v>8.3979999999999992E-3</v>
      </c>
      <c r="F689" s="29">
        <f>+C689/C692*E689</f>
        <v>6.7183999999999994E-3</v>
      </c>
      <c r="G689" s="38">
        <v>8.3269999999999993E-3</v>
      </c>
      <c r="H689" s="38">
        <v>8.3979999999999992E-3</v>
      </c>
    </row>
    <row r="690" spans="1:8" s="36" customFormat="1">
      <c r="C690" s="14">
        <v>10000</v>
      </c>
      <c r="D690" s="58">
        <v>99.15</v>
      </c>
      <c r="E690" s="38">
        <v>8.4790000000000004E-3</v>
      </c>
      <c r="F690" s="29">
        <f>+C690/C692*E690</f>
        <v>1.1305333333333333E-3</v>
      </c>
      <c r="G690" s="38">
        <v>8.4069999999999995E-3</v>
      </c>
      <c r="H690" s="38">
        <v>8.4779999999999994E-3</v>
      </c>
    </row>
    <row r="691" spans="1:8" s="36" customFormat="1">
      <c r="C691" s="14">
        <v>5000</v>
      </c>
      <c r="D691" s="58">
        <v>99.15</v>
      </c>
      <c r="E691" s="38">
        <v>8.4790000000000004E-3</v>
      </c>
      <c r="F691" s="29">
        <f>+C691/C692*E691</f>
        <v>5.6526666666666667E-4</v>
      </c>
      <c r="G691" s="38">
        <v>8.4069999999999995E-3</v>
      </c>
      <c r="H691" s="38">
        <v>8.4779999999999994E-3</v>
      </c>
    </row>
    <row r="692" spans="1:8" s="65" customFormat="1">
      <c r="C692" s="70">
        <f>SUM(C689:C691)</f>
        <v>75000</v>
      </c>
      <c r="E692" s="66"/>
      <c r="F692" s="28">
        <f>SUM(F689:F691)</f>
        <v>8.4141999999999984E-3</v>
      </c>
      <c r="G692" s="66"/>
      <c r="H692" s="66"/>
    </row>
    <row r="693" spans="1:8" s="36" customFormat="1">
      <c r="B693" s="41"/>
      <c r="C693" s="57"/>
      <c r="F693" s="40"/>
    </row>
    <row r="694" spans="1:8" s="36" customFormat="1">
      <c r="A694" s="26"/>
      <c r="B694" s="41"/>
      <c r="C694" s="10"/>
      <c r="D694" s="55"/>
      <c r="E694" s="51"/>
      <c r="F694" s="29"/>
      <c r="G694" s="51"/>
      <c r="H694" s="51"/>
    </row>
    <row r="695" spans="1:8" s="36" customFormat="1">
      <c r="A695" s="22" t="s">
        <v>12</v>
      </c>
      <c r="B695" s="41">
        <v>41143</v>
      </c>
      <c r="C695" s="14">
        <v>20000</v>
      </c>
      <c r="D695" s="58">
        <v>99.614999999999995</v>
      </c>
      <c r="E695" s="38">
        <v>7.6449999999999999E-3</v>
      </c>
      <c r="F695" s="29">
        <f>+C695/C698*E695</f>
        <v>3.4359550561797753E-3</v>
      </c>
      <c r="G695" s="38">
        <v>7.6150000000000002E-3</v>
      </c>
      <c r="H695" s="38">
        <v>7.659E-3</v>
      </c>
    </row>
    <row r="696" spans="1:8" s="36" customFormat="1">
      <c r="C696" s="14">
        <v>4500</v>
      </c>
      <c r="D696" s="58">
        <v>99.614999999999995</v>
      </c>
      <c r="E696" s="38">
        <v>7.6449999999999999E-3</v>
      </c>
      <c r="F696" s="29">
        <f>+C696/C698*E696</f>
        <v>7.7308988764044945E-4</v>
      </c>
      <c r="G696" s="38">
        <v>7.6150000000000002E-3</v>
      </c>
      <c r="H696" s="38">
        <v>7.659E-3</v>
      </c>
    </row>
    <row r="697" spans="1:8" s="36" customFormat="1">
      <c r="C697" s="14">
        <v>20000</v>
      </c>
      <c r="D697" s="58">
        <v>99.614999999999995</v>
      </c>
      <c r="E697" s="38">
        <v>7.6449999999999999E-3</v>
      </c>
      <c r="F697" s="29">
        <f>+C697/C698*E697</f>
        <v>3.4359550561797753E-3</v>
      </c>
      <c r="G697" s="38">
        <v>7.6150000000000002E-3</v>
      </c>
      <c r="H697" s="38">
        <v>7.659E-3</v>
      </c>
    </row>
    <row r="698" spans="1:8" s="65" customFormat="1">
      <c r="C698" s="70">
        <f>SUM(C695:C697)</f>
        <v>44500</v>
      </c>
      <c r="E698" s="66"/>
      <c r="F698" s="28">
        <f>SUM(F695:F697)</f>
        <v>7.6449999999999999E-3</v>
      </c>
      <c r="G698" s="66"/>
      <c r="H698" s="66"/>
    </row>
    <row r="699" spans="1:8" s="36" customFormat="1">
      <c r="C699" s="14"/>
      <c r="F699" s="30"/>
    </row>
    <row r="700" spans="1:8" s="36" customFormat="1">
      <c r="C700" s="10"/>
      <c r="D700" s="55"/>
      <c r="E700" s="51"/>
      <c r="F700" s="29"/>
      <c r="G700" s="51"/>
      <c r="H700" s="51"/>
    </row>
    <row r="701" spans="1:8" s="36" customFormat="1">
      <c r="A701" s="22" t="s">
        <v>12</v>
      </c>
      <c r="B701" s="41">
        <v>41143</v>
      </c>
      <c r="C701" s="14">
        <v>30000</v>
      </c>
      <c r="D701" s="58">
        <v>99.412000000000006</v>
      </c>
      <c r="E701" s="38">
        <v>7.7999999999999996E-3</v>
      </c>
      <c r="F701" s="29">
        <f>+C701/C704*E701</f>
        <v>4.1052631578947368E-3</v>
      </c>
      <c r="G701" s="38">
        <v>7.7539999999999996E-3</v>
      </c>
      <c r="H701" s="38">
        <v>7.8069999999999997E-3</v>
      </c>
    </row>
    <row r="702" spans="1:8" s="36" customFormat="1">
      <c r="C702" s="14">
        <v>20000</v>
      </c>
      <c r="D702" s="58">
        <v>99.412000000000006</v>
      </c>
      <c r="E702" s="38">
        <v>7.7999999999999996E-3</v>
      </c>
      <c r="F702" s="29">
        <f>+C702/C704*E702</f>
        <v>2.7368421052631577E-3</v>
      </c>
      <c r="G702" s="38">
        <v>7.7539999999999996E-3</v>
      </c>
      <c r="H702" s="38">
        <v>7.8069999999999997E-3</v>
      </c>
    </row>
    <row r="703" spans="1:8" s="36" customFormat="1">
      <c r="C703" s="14">
        <v>7000</v>
      </c>
      <c r="D703" s="58">
        <v>99.412000000000006</v>
      </c>
      <c r="E703" s="38">
        <v>7.7999999999999996E-3</v>
      </c>
      <c r="F703" s="29">
        <f>+C703/C704*E703</f>
        <v>9.5789473684210517E-4</v>
      </c>
      <c r="G703" s="38">
        <v>7.7539999999999996E-3</v>
      </c>
      <c r="H703" s="38">
        <v>7.8069999999999997E-3</v>
      </c>
    </row>
    <row r="704" spans="1:8" s="65" customFormat="1">
      <c r="C704" s="70">
        <f>SUM(C701:C703)</f>
        <v>57000</v>
      </c>
      <c r="E704" s="66"/>
      <c r="F704" s="28">
        <f>SUM(F701:F703)</f>
        <v>7.7999999999999996E-3</v>
      </c>
      <c r="G704" s="66"/>
      <c r="H704" s="66"/>
    </row>
    <row r="705" spans="1:8" s="36" customFormat="1">
      <c r="A705" s="26"/>
      <c r="B705" s="41"/>
      <c r="C705" s="10"/>
      <c r="D705" s="55"/>
      <c r="E705" s="51"/>
      <c r="F705" s="29"/>
      <c r="G705" s="51"/>
      <c r="H705" s="51"/>
    </row>
    <row r="706" spans="1:8" s="36" customFormat="1">
      <c r="C706" s="10"/>
      <c r="D706" s="55"/>
      <c r="E706" s="51"/>
      <c r="F706" s="29"/>
      <c r="G706" s="51"/>
      <c r="H706" s="51"/>
    </row>
    <row r="707" spans="1:8" s="36" customFormat="1">
      <c r="A707" s="22" t="s">
        <v>12</v>
      </c>
      <c r="B707" s="41">
        <v>41143</v>
      </c>
      <c r="C707" s="14">
        <v>70000</v>
      </c>
      <c r="D707" s="58">
        <v>99.158000000000001</v>
      </c>
      <c r="E707" s="38">
        <v>8.3979999999999992E-3</v>
      </c>
      <c r="F707" s="29">
        <f>+C707/C710*E707</f>
        <v>5.1118260869565217E-3</v>
      </c>
      <c r="G707" s="38">
        <v>8.3269999999999993E-3</v>
      </c>
      <c r="H707" s="38">
        <v>8.3979999999999992E-3</v>
      </c>
    </row>
    <row r="708" spans="1:8" s="36" customFormat="1">
      <c r="C708" s="14">
        <v>35000</v>
      </c>
      <c r="D708" s="58">
        <v>99.150999999999996</v>
      </c>
      <c r="E708" s="38">
        <v>8.4690000000000008E-3</v>
      </c>
      <c r="F708" s="29">
        <f>+C708/C710*E708</f>
        <v>2.5775217391304354E-3</v>
      </c>
      <c r="G708" s="38">
        <v>8.3269999999999993E-3</v>
      </c>
      <c r="H708" s="38">
        <v>8.4679999999999998E-3</v>
      </c>
    </row>
    <row r="709" spans="1:8" s="36" customFormat="1">
      <c r="C709" s="14">
        <v>10000</v>
      </c>
      <c r="D709" s="58">
        <v>99.150999999999996</v>
      </c>
      <c r="E709" s="38">
        <v>8.4690000000000008E-3</v>
      </c>
      <c r="F709" s="29">
        <f>+C709/C710*E709</f>
        <v>7.3643478260869573E-4</v>
      </c>
      <c r="G709" s="38">
        <v>8.3269999999999993E-3</v>
      </c>
      <c r="H709" s="38">
        <v>8.4679999999999998E-3</v>
      </c>
    </row>
    <row r="710" spans="1:8" s="65" customFormat="1">
      <c r="C710" s="70">
        <f>SUM(C707:C709)</f>
        <v>115000</v>
      </c>
      <c r="E710" s="66"/>
      <c r="F710" s="28">
        <f>SUM(F707:F709)</f>
        <v>8.4257826086956526E-3</v>
      </c>
      <c r="G710" s="66"/>
      <c r="H710" s="66"/>
    </row>
    <row r="711" spans="1:8" s="36" customFormat="1">
      <c r="A711" s="39"/>
      <c r="C711" s="14"/>
      <c r="F711" s="29"/>
    </row>
    <row r="712" spans="1:8" s="36" customFormat="1"/>
    <row r="713" spans="1:8" s="36" customFormat="1">
      <c r="A713" s="22" t="s">
        <v>12</v>
      </c>
      <c r="B713" s="41">
        <v>41150</v>
      </c>
      <c r="C713" s="14">
        <v>60000</v>
      </c>
      <c r="D713" s="58">
        <v>99.882000000000005</v>
      </c>
      <c r="E713" s="38">
        <v>4.6740000000000002E-3</v>
      </c>
      <c r="F713" s="29">
        <f>+C713/C714*E713</f>
        <v>4.6740000000000002E-3</v>
      </c>
      <c r="G713" s="38">
        <v>4.6680000000000003E-3</v>
      </c>
      <c r="H713" s="38">
        <v>4.6820000000000004E-3</v>
      </c>
    </row>
    <row r="714" spans="1:8" s="36" customFormat="1">
      <c r="A714" s="65"/>
      <c r="B714" s="65"/>
      <c r="C714" s="70">
        <f>SUM(C713:C713)</f>
        <v>60000</v>
      </c>
      <c r="D714" s="65"/>
      <c r="E714" s="66"/>
      <c r="F714" s="28">
        <f>SUM(F713:F713)</f>
        <v>4.6740000000000002E-3</v>
      </c>
      <c r="G714" s="66"/>
      <c r="H714" s="66"/>
    </row>
    <row r="715" spans="1:8" s="36" customFormat="1">
      <c r="C715" s="10"/>
      <c r="D715" s="55"/>
      <c r="E715" s="51"/>
      <c r="F715" s="29"/>
      <c r="G715" s="51"/>
      <c r="H715" s="51"/>
    </row>
    <row r="716" spans="1:8" s="36" customFormat="1">
      <c r="A716" s="26"/>
      <c r="B716" s="41"/>
      <c r="C716" s="10"/>
      <c r="D716" s="55"/>
      <c r="E716" s="51"/>
      <c r="F716" s="29"/>
      <c r="G716" s="51"/>
      <c r="H716" s="51"/>
    </row>
    <row r="717" spans="1:8" s="36" customFormat="1">
      <c r="A717" s="22" t="s">
        <v>12</v>
      </c>
      <c r="B717" s="41">
        <v>41150</v>
      </c>
      <c r="C717" s="14">
        <v>36000</v>
      </c>
      <c r="D717" s="58">
        <v>99.63</v>
      </c>
      <c r="E717" s="38">
        <v>7.3460000000000001E-3</v>
      </c>
      <c r="F717" s="29">
        <f t="shared" ref="F717:F723" si="13">+C717/$C$724*E717</f>
        <v>2.2737167913335055E-3</v>
      </c>
      <c r="G717" s="38">
        <v>7.319E-3</v>
      </c>
      <c r="H717" s="38">
        <v>7.3590000000000001E-3</v>
      </c>
    </row>
    <row r="718" spans="1:8" s="36" customFormat="1" ht="14.25" customHeight="1">
      <c r="C718" s="14">
        <v>5000</v>
      </c>
      <c r="D718" s="58">
        <v>99.626000000000005</v>
      </c>
      <c r="E718" s="38">
        <v>7.4260000000000003E-3</v>
      </c>
      <c r="F718" s="29">
        <f t="shared" si="13"/>
        <v>3.1923308399965612E-4</v>
      </c>
      <c r="G718" s="38">
        <v>7.3980000000000001E-3</v>
      </c>
      <c r="H718" s="38">
        <v>7.4390000000000003E-3</v>
      </c>
    </row>
    <row r="719" spans="1:8" s="36" customFormat="1" ht="14.25" customHeight="1">
      <c r="C719" s="14">
        <v>10000</v>
      </c>
      <c r="D719" s="58">
        <v>99.626000000000005</v>
      </c>
      <c r="E719" s="38">
        <v>7.4260000000000003E-3</v>
      </c>
      <c r="F719" s="29">
        <f t="shared" si="13"/>
        <v>6.3846616799931224E-4</v>
      </c>
      <c r="G719" s="38">
        <v>7.3980000000000001E-3</v>
      </c>
      <c r="H719" s="38">
        <v>7.4390000000000003E-3</v>
      </c>
    </row>
    <row r="720" spans="1:8" s="36" customFormat="1" ht="14.25" customHeight="1">
      <c r="C720" s="14">
        <v>7800</v>
      </c>
      <c r="D720" s="58">
        <v>99.625</v>
      </c>
      <c r="E720" s="38">
        <v>7.4460000000000004E-3</v>
      </c>
      <c r="F720" s="29">
        <f t="shared" si="13"/>
        <v>4.9934485426876454E-4</v>
      </c>
      <c r="G720" s="38">
        <v>7.4180000000000001E-3</v>
      </c>
      <c r="H720" s="38">
        <v>7.4590000000000004E-3</v>
      </c>
    </row>
    <row r="721" spans="1:8" s="36" customFormat="1" ht="14.25" customHeight="1">
      <c r="C721" s="14">
        <v>17510</v>
      </c>
      <c r="D721" s="58">
        <v>99.616</v>
      </c>
      <c r="E721" s="38">
        <v>7.6249999999999998E-3</v>
      </c>
      <c r="F721" s="29">
        <f t="shared" si="13"/>
        <v>1.1479129051672255E-3</v>
      </c>
      <c r="G721" s="38">
        <v>7.5960000000000003E-3</v>
      </c>
      <c r="H721" s="38">
        <v>7.639E-3</v>
      </c>
    </row>
    <row r="722" spans="1:8" s="36" customFormat="1" ht="14.25" customHeight="1">
      <c r="C722" s="14">
        <v>10000</v>
      </c>
      <c r="D722" s="58">
        <v>99.614999999999995</v>
      </c>
      <c r="E722" s="38">
        <v>7.6449999999999999E-3</v>
      </c>
      <c r="F722" s="29">
        <f t="shared" si="13"/>
        <v>6.5729515948757626E-4</v>
      </c>
      <c r="G722" s="38">
        <v>7.6150000000000002E-3</v>
      </c>
      <c r="H722" s="38">
        <v>7.659E-3</v>
      </c>
    </row>
    <row r="723" spans="1:8" s="36" customFormat="1">
      <c r="C723" s="14">
        <v>30000</v>
      </c>
      <c r="D723" s="58">
        <v>99.614999999999995</v>
      </c>
      <c r="E723" s="38">
        <v>7.6449999999999999E-3</v>
      </c>
      <c r="F723" s="29">
        <f t="shared" si="13"/>
        <v>1.9718854784627291E-3</v>
      </c>
      <c r="G723" s="38">
        <v>7.6150000000000002E-3</v>
      </c>
      <c r="H723" s="38">
        <v>7.659E-3</v>
      </c>
    </row>
    <row r="724" spans="1:8" s="36" customFormat="1">
      <c r="A724" s="65"/>
      <c r="B724" s="65"/>
      <c r="C724" s="70">
        <f>SUM(C717:C723)</f>
        <v>116310</v>
      </c>
      <c r="D724" s="65"/>
      <c r="E724" s="66"/>
      <c r="F724" s="28">
        <f>SUM(F717:F723)</f>
        <v>7.5078544407187701E-3</v>
      </c>
      <c r="G724" s="66"/>
      <c r="H724" s="66"/>
    </row>
    <row r="725" spans="1:8" s="36" customFormat="1">
      <c r="A725" s="39"/>
      <c r="C725" s="14"/>
      <c r="F725" s="29"/>
    </row>
    <row r="726" spans="1:8" s="36" customFormat="1">
      <c r="C726" s="10"/>
      <c r="D726" s="55"/>
      <c r="E726" s="51"/>
      <c r="F726" s="29"/>
      <c r="G726" s="51"/>
      <c r="H726" s="51"/>
    </row>
    <row r="727" spans="1:8" s="36" customFormat="1">
      <c r="A727" s="22" t="s">
        <v>12</v>
      </c>
      <c r="B727" s="41">
        <v>41150</v>
      </c>
      <c r="C727" s="14">
        <v>30000</v>
      </c>
      <c r="D727" s="58">
        <v>99.427000000000007</v>
      </c>
      <c r="E727" s="38">
        <v>7.6E-3</v>
      </c>
      <c r="F727" s="29">
        <f>+C727/C729*E727</f>
        <v>5.7000000000000002E-3</v>
      </c>
      <c r="G727" s="38">
        <v>7.5560000000000002E-3</v>
      </c>
      <c r="H727" s="38">
        <v>7.607E-3</v>
      </c>
    </row>
    <row r="728" spans="1:8" s="36" customFormat="1">
      <c r="C728" s="14">
        <v>10000</v>
      </c>
      <c r="D728" s="58">
        <v>99.412000000000006</v>
      </c>
      <c r="E728" s="38">
        <v>7.7999999999999996E-3</v>
      </c>
      <c r="F728" s="29">
        <f>+C728/C729*E728</f>
        <v>1.9499999999999999E-3</v>
      </c>
      <c r="G728" s="38">
        <v>7.7539999999999996E-3</v>
      </c>
      <c r="H728" s="38">
        <v>7.8069999999999997E-3</v>
      </c>
    </row>
    <row r="729" spans="1:8" s="36" customFormat="1">
      <c r="A729" s="65"/>
      <c r="B729" s="65"/>
      <c r="C729" s="70">
        <f>SUM(C727:C728)</f>
        <v>40000</v>
      </c>
      <c r="D729" s="65"/>
      <c r="E729" s="66"/>
      <c r="F729" s="28">
        <f>SUM(F727:F728)</f>
        <v>7.6500000000000005E-3</v>
      </c>
      <c r="G729" s="66"/>
      <c r="H729" s="66"/>
    </row>
    <row r="730" spans="1:8" s="36" customFormat="1">
      <c r="C730" s="10"/>
      <c r="D730" s="55"/>
      <c r="E730" s="51"/>
      <c r="F730" s="29"/>
      <c r="G730" s="51"/>
      <c r="H730" s="51"/>
    </row>
    <row r="731" spans="1:8" s="36" customFormat="1">
      <c r="C731" s="10"/>
      <c r="D731" s="55"/>
      <c r="E731" s="51"/>
      <c r="F731" s="29"/>
      <c r="G731" s="51"/>
      <c r="H731" s="51"/>
    </row>
    <row r="732" spans="1:8" s="36" customFormat="1">
      <c r="A732" s="22" t="s">
        <v>12</v>
      </c>
      <c r="B732" s="41">
        <v>41150</v>
      </c>
      <c r="C732" s="14">
        <v>5840</v>
      </c>
      <c r="D732" s="58">
        <v>99.2</v>
      </c>
      <c r="E732" s="38">
        <v>7.9760000000000005E-3</v>
      </c>
      <c r="F732" s="29">
        <f>+C732/$C$736*E732</f>
        <v>4.8601669449081807E-4</v>
      </c>
      <c r="G732" s="38">
        <v>7.9120000000000006E-3</v>
      </c>
      <c r="H732" s="38">
        <v>7.9760000000000005E-3</v>
      </c>
    </row>
    <row r="733" spans="1:8" s="36" customFormat="1">
      <c r="C733" s="14">
        <v>15000</v>
      </c>
      <c r="D733" s="58">
        <v>99.17</v>
      </c>
      <c r="E733" s="38">
        <v>8.2769999999999996E-3</v>
      </c>
      <c r="F733" s="29">
        <f>+C733/$C$736*E733</f>
        <v>1.2954403171953257E-3</v>
      </c>
      <c r="G733" s="38">
        <v>8.2089999999999993E-3</v>
      </c>
      <c r="H733" s="38">
        <v>8.2769999999999996E-3</v>
      </c>
    </row>
    <row r="734" spans="1:8" s="36" customFormat="1">
      <c r="C734" s="14">
        <v>40000</v>
      </c>
      <c r="D734" s="58">
        <v>99.167000000000002</v>
      </c>
      <c r="E734" s="38">
        <v>8.3079999999999994E-3</v>
      </c>
      <c r="F734" s="29">
        <f>+C734/$C$736*E734</f>
        <v>3.4674457429048409E-3</v>
      </c>
      <c r="G734" s="38">
        <v>8.2380000000000005E-3</v>
      </c>
      <c r="H734" s="38">
        <v>8.3070000000000001E-3</v>
      </c>
    </row>
    <row r="735" spans="1:8" s="36" customFormat="1">
      <c r="C735" s="14">
        <v>35000</v>
      </c>
      <c r="D735" s="58">
        <v>99.155000000000001</v>
      </c>
      <c r="E735" s="38">
        <v>8.4279999999999997E-3</v>
      </c>
      <c r="F735" s="29">
        <f>+C735/$C$736*E735</f>
        <v>3.077838063439065E-3</v>
      </c>
      <c r="G735" s="38">
        <v>8.3569999999999998E-3</v>
      </c>
      <c r="H735" s="38">
        <v>8.4279999999999997E-3</v>
      </c>
    </row>
    <row r="736" spans="1:8" s="36" customFormat="1">
      <c r="A736" s="65"/>
      <c r="B736" s="65"/>
      <c r="C736" s="70">
        <f>SUM(C732:C735)</f>
        <v>95840</v>
      </c>
      <c r="D736" s="65"/>
      <c r="E736" s="66"/>
      <c r="F736" s="28">
        <f>SUM(F732:F735)</f>
        <v>8.3267408180300491E-3</v>
      </c>
      <c r="G736" s="66"/>
      <c r="H736" s="66"/>
    </row>
    <row r="737" spans="1:8" s="36" customFormat="1">
      <c r="C737" s="10"/>
      <c r="D737" s="55"/>
      <c r="E737" s="51"/>
      <c r="F737" s="29"/>
      <c r="G737" s="51"/>
      <c r="H737" s="51"/>
    </row>
    <row r="738" spans="1:8" s="36" customFormat="1">
      <c r="A738" s="26"/>
      <c r="B738" s="41"/>
      <c r="C738" s="10"/>
      <c r="D738" s="55"/>
      <c r="E738" s="51"/>
      <c r="F738" s="29"/>
      <c r="G738" s="51"/>
      <c r="H738" s="51"/>
    </row>
    <row r="739" spans="1:8" s="36" customFormat="1">
      <c r="A739" s="22" t="s">
        <v>12</v>
      </c>
      <c r="B739" s="41">
        <v>41157</v>
      </c>
      <c r="C739" s="14">
        <v>60000</v>
      </c>
      <c r="D739" s="58">
        <v>99.882000000000005</v>
      </c>
      <c r="E739" s="38">
        <v>4.6740000000000002E-3</v>
      </c>
      <c r="F739" s="29">
        <f>+C739/C740*E739</f>
        <v>4.6740000000000002E-3</v>
      </c>
      <c r="G739" s="38">
        <v>4.6680000000000003E-3</v>
      </c>
      <c r="H739" s="38">
        <v>4.6820000000000004E-3</v>
      </c>
    </row>
    <row r="740" spans="1:8" s="36" customFormat="1">
      <c r="A740" s="65"/>
      <c r="B740" s="65"/>
      <c r="C740" s="70">
        <f>SUM(C739:C739)</f>
        <v>60000</v>
      </c>
      <c r="D740" s="65"/>
      <c r="E740" s="66"/>
      <c r="F740" s="28">
        <f>SUM(F739:F739)</f>
        <v>4.6740000000000002E-3</v>
      </c>
      <c r="G740" s="66"/>
      <c r="H740" s="66"/>
    </row>
    <row r="741" spans="1:8" s="36" customFormat="1">
      <c r="C741" s="10"/>
      <c r="D741" s="55"/>
      <c r="E741" s="51"/>
      <c r="F741" s="29"/>
      <c r="G741" s="51"/>
      <c r="H741" s="51"/>
    </row>
    <row r="742" spans="1:8" s="36" customFormat="1" ht="17.25" customHeight="1">
      <c r="A742" s="26"/>
      <c r="B742" s="41"/>
      <c r="C742" s="10"/>
      <c r="D742" s="55"/>
      <c r="E742" s="51"/>
      <c r="F742" s="29"/>
      <c r="G742" s="51"/>
      <c r="H742" s="51"/>
    </row>
    <row r="743" spans="1:8" s="36" customFormat="1">
      <c r="A743" s="22" t="s">
        <v>12</v>
      </c>
      <c r="B743" s="41">
        <v>41157</v>
      </c>
      <c r="C743" s="14">
        <v>30000</v>
      </c>
      <c r="D743" s="58">
        <v>99.622</v>
      </c>
      <c r="E743" s="38">
        <v>7.5050000000000004E-3</v>
      </c>
      <c r="F743" s="29">
        <f>+C743/C746*E743</f>
        <v>2.6488235294117651E-3</v>
      </c>
      <c r="G743" s="38">
        <v>7.4770000000000001E-3</v>
      </c>
      <c r="H743" s="38">
        <v>7.5189999999999996E-3</v>
      </c>
    </row>
    <row r="744" spans="1:8" s="36" customFormat="1">
      <c r="C744" s="14">
        <v>40000</v>
      </c>
      <c r="D744" s="58">
        <v>99.614999999999995</v>
      </c>
      <c r="E744" s="38">
        <v>7.6449999999999999E-3</v>
      </c>
      <c r="F744" s="29">
        <f>+C744/C746*E744</f>
        <v>3.5976470588235292E-3</v>
      </c>
      <c r="G744" s="38">
        <v>7.6150000000000002E-3</v>
      </c>
      <c r="H744" s="38">
        <v>7.659E-3</v>
      </c>
    </row>
    <row r="745" spans="1:8" s="36" customFormat="1">
      <c r="C745" s="14">
        <v>15000</v>
      </c>
      <c r="D745" s="58">
        <v>99.614999999999995</v>
      </c>
      <c r="E745" s="38">
        <v>7.6449999999999999E-3</v>
      </c>
      <c r="F745" s="29">
        <f>+C745/C746*E745</f>
        <v>1.3491176470588236E-3</v>
      </c>
      <c r="G745" s="38">
        <v>7.6150000000000002E-3</v>
      </c>
      <c r="H745" s="38">
        <v>7.659E-3</v>
      </c>
    </row>
    <row r="746" spans="1:8" s="36" customFormat="1">
      <c r="A746" s="65"/>
      <c r="B746" s="65"/>
      <c r="C746" s="70">
        <f>SUM(C743:C745)</f>
        <v>85000</v>
      </c>
      <c r="D746" s="65"/>
      <c r="E746" s="66"/>
      <c r="F746" s="28">
        <f>SUM(F743:F745)</f>
        <v>7.5955882352941179E-3</v>
      </c>
      <c r="G746" s="66"/>
      <c r="H746" s="66"/>
    </row>
    <row r="747" spans="1:8" s="36" customFormat="1">
      <c r="C747" s="10"/>
      <c r="D747" s="55"/>
      <c r="E747" s="51"/>
      <c r="F747" s="29"/>
      <c r="G747" s="51"/>
      <c r="H747" s="51"/>
    </row>
    <row r="748" spans="1:8" s="36" customFormat="1">
      <c r="C748" s="10"/>
      <c r="D748" s="55"/>
      <c r="E748" s="51"/>
      <c r="F748" s="29"/>
      <c r="G748" s="51"/>
      <c r="H748" s="51"/>
    </row>
    <row r="749" spans="1:8" s="36" customFormat="1">
      <c r="A749" s="22" t="s">
        <v>12</v>
      </c>
      <c r="B749" s="41">
        <v>41157</v>
      </c>
      <c r="C749" s="14">
        <v>15000</v>
      </c>
      <c r="D749" s="58">
        <v>99.412000000000006</v>
      </c>
      <c r="E749" s="38">
        <v>7.7999999999999996E-3</v>
      </c>
      <c r="F749" s="29">
        <f>+C749/C752*E749</f>
        <v>1.8E-3</v>
      </c>
      <c r="G749" s="38">
        <v>7.7539999999999996E-3</v>
      </c>
      <c r="H749" s="38">
        <v>7.8069999999999997E-3</v>
      </c>
    </row>
    <row r="750" spans="1:8" s="36" customFormat="1">
      <c r="C750" s="14">
        <v>20000</v>
      </c>
      <c r="D750" s="58">
        <v>99.412000000000006</v>
      </c>
      <c r="E750" s="38">
        <v>7.7999999999999996E-3</v>
      </c>
      <c r="F750" s="29">
        <f>+C750/C752*E750</f>
        <v>2.4000000000000002E-3</v>
      </c>
      <c r="G750" s="38">
        <v>7.7539999999999996E-3</v>
      </c>
      <c r="H750" s="38">
        <v>7.8069999999999997E-3</v>
      </c>
    </row>
    <row r="751" spans="1:8" s="36" customFormat="1">
      <c r="C751" s="14">
        <v>30000</v>
      </c>
      <c r="D751" s="58">
        <v>99.412000000000006</v>
      </c>
      <c r="E751" s="38">
        <v>7.7999999999999996E-3</v>
      </c>
      <c r="F751" s="29">
        <f>+C751/C752*E751</f>
        <v>3.5999999999999999E-3</v>
      </c>
      <c r="G751" s="38">
        <v>7.7539999999999996E-3</v>
      </c>
      <c r="H751" s="38">
        <v>7.8069999999999997E-3</v>
      </c>
    </row>
    <row r="752" spans="1:8" s="36" customFormat="1">
      <c r="A752" s="65"/>
      <c r="B752" s="65"/>
      <c r="C752" s="70">
        <f>SUM(C749:C751)</f>
        <v>65000</v>
      </c>
      <c r="D752" s="65"/>
      <c r="E752" s="66"/>
      <c r="F752" s="28">
        <f>SUM(F749:F751)</f>
        <v>7.8000000000000005E-3</v>
      </c>
      <c r="G752" s="66"/>
      <c r="H752" s="66"/>
    </row>
    <row r="753" spans="1:8" s="36" customFormat="1">
      <c r="A753" s="39"/>
      <c r="C753" s="14"/>
      <c r="F753" s="29"/>
    </row>
    <row r="754" spans="1:8" s="36" customFormat="1"/>
    <row r="755" spans="1:8" s="36" customFormat="1">
      <c r="A755" s="22" t="s">
        <v>12</v>
      </c>
      <c r="B755" s="41">
        <v>41157</v>
      </c>
      <c r="C755" s="14">
        <v>20000</v>
      </c>
      <c r="D755" s="58">
        <v>99.2</v>
      </c>
      <c r="E755" s="38">
        <v>7.9760000000000005E-3</v>
      </c>
      <c r="F755" s="29">
        <f>+C755/$C$760*E755</f>
        <v>1.0291612903225807E-3</v>
      </c>
      <c r="G755" s="38">
        <v>7.9120000000000006E-3</v>
      </c>
      <c r="H755" s="38">
        <v>7.9760000000000005E-3</v>
      </c>
    </row>
    <row r="756" spans="1:8" s="36" customFormat="1">
      <c r="C756" s="14">
        <v>15000</v>
      </c>
      <c r="D756" s="58">
        <v>99.17</v>
      </c>
      <c r="E756" s="38">
        <v>8.2769999999999996E-3</v>
      </c>
      <c r="F756" s="29">
        <f>+C756/$C$760*E756</f>
        <v>8.0099999999999995E-4</v>
      </c>
      <c r="G756" s="38">
        <v>8.2089999999999993E-3</v>
      </c>
      <c r="H756" s="38">
        <v>8.2769999999999996E-3</v>
      </c>
    </row>
    <row r="757" spans="1:8" s="36" customFormat="1">
      <c r="C757" s="14">
        <v>10000</v>
      </c>
      <c r="D757" s="58">
        <v>99.17</v>
      </c>
      <c r="E757" s="38">
        <v>8.2769999999999996E-3</v>
      </c>
      <c r="F757" s="29">
        <f>+C757/$C$760*E757</f>
        <v>5.3399999999999997E-4</v>
      </c>
      <c r="G757" s="38">
        <v>8.2089999999999993E-3</v>
      </c>
      <c r="H757" s="38">
        <v>8.2769999999999996E-3</v>
      </c>
    </row>
    <row r="758" spans="1:8" s="36" customFormat="1">
      <c r="C758" s="14">
        <v>50000</v>
      </c>
      <c r="D758" s="58">
        <v>99.176299999999998</v>
      </c>
      <c r="E758" s="38">
        <v>8.3479999999999995E-3</v>
      </c>
      <c r="F758" s="29">
        <f>+C758/$C$760*E758</f>
        <v>2.6929032258064512E-3</v>
      </c>
      <c r="G758" s="38">
        <v>8.2780000000000006E-3</v>
      </c>
      <c r="H758" s="38">
        <v>8.3479999999999995E-3</v>
      </c>
    </row>
    <row r="759" spans="1:8" s="36" customFormat="1">
      <c r="C759" s="14">
        <v>60000</v>
      </c>
      <c r="D759" s="58">
        <v>99.162000000000006</v>
      </c>
      <c r="E759" s="38">
        <v>8.3580000000000008E-3</v>
      </c>
      <c r="F759" s="29">
        <f>+C759/$C$760*E759</f>
        <v>3.2353548387096778E-3</v>
      </c>
      <c r="G759" s="38">
        <v>8.2880000000000002E-3</v>
      </c>
      <c r="H759" s="38">
        <v>8.3580000000000008E-3</v>
      </c>
    </row>
    <row r="760" spans="1:8" s="36" customFormat="1">
      <c r="A760" s="65"/>
      <c r="B760" s="65"/>
      <c r="C760" s="70">
        <f>SUM(C755:C759)</f>
        <v>155000</v>
      </c>
      <c r="D760" s="65"/>
      <c r="E760" s="66"/>
      <c r="F760" s="28">
        <f>SUM(F755:F759)</f>
        <v>8.2924193548387093E-3</v>
      </c>
      <c r="G760" s="66"/>
      <c r="H760" s="66"/>
    </row>
    <row r="761" spans="1:8" s="36" customFormat="1">
      <c r="C761" s="10"/>
      <c r="D761" s="55"/>
      <c r="E761" s="51"/>
      <c r="F761" s="29"/>
      <c r="G761" s="51"/>
      <c r="H761" s="51"/>
    </row>
    <row r="762" spans="1:8" s="36" customFormat="1">
      <c r="A762" s="39"/>
      <c r="C762" s="14"/>
      <c r="F762" s="29"/>
    </row>
    <row r="763" spans="1:8" s="36" customFormat="1">
      <c r="A763" s="22" t="s">
        <v>12</v>
      </c>
      <c r="B763" s="41">
        <v>41164</v>
      </c>
      <c r="C763" s="14">
        <v>60000</v>
      </c>
      <c r="D763" s="58">
        <v>99.882000000000005</v>
      </c>
      <c r="E763" s="38">
        <v>4.6740000000000002E-3</v>
      </c>
      <c r="F763" s="29">
        <f>+C763/C765*E763</f>
        <v>3.5054999999999999E-3</v>
      </c>
      <c r="G763" s="38">
        <v>4.6680000000000003E-3</v>
      </c>
      <c r="H763" s="38">
        <v>4.6820000000000004E-3</v>
      </c>
    </row>
    <row r="764" spans="1:8" s="36" customFormat="1">
      <c r="C764" s="14">
        <v>20000</v>
      </c>
      <c r="D764" s="58">
        <v>99.882000000000005</v>
      </c>
      <c r="E764" s="38">
        <v>4.6740000000000002E-3</v>
      </c>
      <c r="F764" s="29">
        <f>+C764/C765*E764</f>
        <v>1.1685000000000001E-3</v>
      </c>
      <c r="G764" s="38">
        <v>4.6680000000000003E-3</v>
      </c>
      <c r="H764" s="38">
        <v>4.6820000000000004E-3</v>
      </c>
    </row>
    <row r="765" spans="1:8" s="36" customFormat="1">
      <c r="A765" s="65"/>
      <c r="B765" s="65"/>
      <c r="C765" s="70">
        <f>SUM(C763:C764)</f>
        <v>80000</v>
      </c>
      <c r="D765" s="65"/>
      <c r="E765" s="66"/>
      <c r="F765" s="28">
        <f>SUM(F763:F764)</f>
        <v>4.6740000000000002E-3</v>
      </c>
      <c r="G765" s="66"/>
      <c r="H765" s="66"/>
    </row>
    <row r="766" spans="1:8" s="36" customFormat="1">
      <c r="C766" s="10"/>
      <c r="D766" s="55"/>
      <c r="E766" s="51"/>
      <c r="F766" s="29"/>
      <c r="G766" s="51"/>
      <c r="H766" s="51"/>
    </row>
    <row r="767" spans="1:8" s="36" customFormat="1">
      <c r="C767" s="14"/>
      <c r="F767" s="30"/>
    </row>
    <row r="768" spans="1:8" s="36" customFormat="1">
      <c r="A768" s="22" t="s">
        <v>12</v>
      </c>
      <c r="B768" s="41">
        <v>41164</v>
      </c>
      <c r="C768" s="14">
        <v>20000</v>
      </c>
      <c r="D768" s="58">
        <v>99.617000000000004</v>
      </c>
      <c r="E768" s="38">
        <v>7.6049999999999998E-3</v>
      </c>
      <c r="F768" s="29">
        <f>+C768/C769*E768</f>
        <v>7.6049999999999998E-3</v>
      </c>
      <c r="G768" s="38">
        <v>7.5760000000000003E-3</v>
      </c>
      <c r="H768" s="38">
        <v>7.6189999999999999E-3</v>
      </c>
    </row>
    <row r="769" spans="1:8" s="36" customFormat="1">
      <c r="A769" s="65"/>
      <c r="B769" s="65"/>
      <c r="C769" s="70">
        <f>SUM(C768:C768)</f>
        <v>20000</v>
      </c>
      <c r="D769" s="65"/>
      <c r="E769" s="66"/>
      <c r="F769" s="28">
        <f>SUM(F768:F768)</f>
        <v>7.6049999999999998E-3</v>
      </c>
      <c r="G769" s="66"/>
      <c r="H769" s="66"/>
    </row>
    <row r="770" spans="1:8" s="36" customFormat="1">
      <c r="C770" s="10"/>
      <c r="D770" s="55"/>
      <c r="E770" s="51"/>
      <c r="F770" s="29"/>
      <c r="G770" s="51"/>
      <c r="H770" s="51"/>
    </row>
    <row r="771" spans="1:8" s="36" customFormat="1">
      <c r="C771" s="10"/>
      <c r="D771" s="55"/>
      <c r="E771" s="51"/>
      <c r="F771" s="29"/>
      <c r="G771" s="51"/>
      <c r="H771" s="51"/>
    </row>
    <row r="772" spans="1:8" s="36" customFormat="1">
      <c r="A772" s="22" t="s">
        <v>12</v>
      </c>
      <c r="B772" s="41">
        <v>41164</v>
      </c>
      <c r="C772" s="14">
        <v>50000</v>
      </c>
      <c r="D772" s="58">
        <v>99.414000000000001</v>
      </c>
      <c r="E772" s="38">
        <v>7.7730000000000004E-3</v>
      </c>
      <c r="F772" s="29">
        <f>+C772/C774*E772</f>
        <v>5.5521428571428579E-3</v>
      </c>
      <c r="G772" s="38">
        <v>7.7270000000000004E-3</v>
      </c>
      <c r="H772" s="38">
        <v>7.7799999999999996E-3</v>
      </c>
    </row>
    <row r="773" spans="1:8" s="36" customFormat="1">
      <c r="C773" s="14">
        <v>20000</v>
      </c>
      <c r="D773" s="58">
        <v>99.412999999999997</v>
      </c>
      <c r="E773" s="38">
        <v>7.7860000000000004E-3</v>
      </c>
      <c r="F773" s="29">
        <f>+C773/C774*E773</f>
        <v>2.2245714285714286E-3</v>
      </c>
      <c r="G773" s="38">
        <v>7.7409999999999996E-3</v>
      </c>
      <c r="H773" s="38">
        <v>7.7939999999999997E-3</v>
      </c>
    </row>
    <row r="774" spans="1:8" s="36" customFormat="1">
      <c r="A774" s="65"/>
      <c r="B774" s="65"/>
      <c r="C774" s="70">
        <f>SUM(C772:C773)</f>
        <v>70000</v>
      </c>
      <c r="D774" s="65"/>
      <c r="E774" s="66"/>
      <c r="F774" s="28">
        <f>SUM(F772:F773)</f>
        <v>7.7767142857142861E-3</v>
      </c>
      <c r="G774" s="66"/>
      <c r="H774" s="66"/>
    </row>
    <row r="775" spans="1:8" s="36" customFormat="1">
      <c r="C775" s="10"/>
      <c r="D775" s="55"/>
      <c r="E775" s="51"/>
      <c r="F775" s="29"/>
      <c r="G775" s="51"/>
      <c r="H775" s="51"/>
    </row>
    <row r="776" spans="1:8" s="36" customFormat="1">
      <c r="C776" s="10"/>
      <c r="D776" s="55"/>
      <c r="E776" s="51"/>
      <c r="F776" s="29"/>
      <c r="G776" s="51"/>
      <c r="H776" s="51"/>
    </row>
    <row r="777" spans="1:8" s="36" customFormat="1">
      <c r="A777" s="22" t="s">
        <v>12</v>
      </c>
      <c r="B777" s="41">
        <v>41164</v>
      </c>
      <c r="C777" s="14">
        <v>20000</v>
      </c>
      <c r="D777" s="58">
        <v>99.171999999999997</v>
      </c>
      <c r="E777" s="38">
        <v>8.2570000000000005E-3</v>
      </c>
      <c r="F777" s="29">
        <f>+C777/C779*E777</f>
        <v>2.7523333333333332E-3</v>
      </c>
      <c r="G777" s="38">
        <v>8.1890000000000001E-3</v>
      </c>
      <c r="H777" s="38">
        <v>8.2570000000000005E-3</v>
      </c>
    </row>
    <row r="778" spans="1:8" s="36" customFormat="1">
      <c r="C778" s="14">
        <v>40000</v>
      </c>
      <c r="D778" s="58">
        <v>99.165000000000006</v>
      </c>
      <c r="E778" s="38">
        <v>8.3280000000000003E-3</v>
      </c>
      <c r="F778" s="29">
        <f>+C778/C779*E778</f>
        <v>5.5519999999999996E-3</v>
      </c>
      <c r="G778" s="38">
        <v>8.2579999999999997E-3</v>
      </c>
      <c r="H778" s="38">
        <v>8.3269999999999993E-3</v>
      </c>
    </row>
    <row r="779" spans="1:8" s="36" customFormat="1">
      <c r="A779" s="65"/>
      <c r="B779" s="65"/>
      <c r="C779" s="70">
        <f>SUM(C777:C778)</f>
        <v>60000</v>
      </c>
      <c r="D779" s="65"/>
      <c r="E779" s="66"/>
      <c r="F779" s="28">
        <f>SUM(F777:F778)</f>
        <v>8.3043333333333337E-3</v>
      </c>
      <c r="G779" s="66"/>
      <c r="H779" s="66"/>
    </row>
    <row r="780" spans="1:8" s="36" customFormat="1">
      <c r="C780" s="10"/>
      <c r="D780" s="55"/>
      <c r="E780" s="51"/>
      <c r="F780" s="29"/>
      <c r="G780" s="51"/>
      <c r="H780" s="51"/>
    </row>
    <row r="781" spans="1:8" s="36" customFormat="1">
      <c r="A781" s="39"/>
      <c r="C781" s="14"/>
      <c r="F781" s="29"/>
    </row>
    <row r="782" spans="1:8" s="36" customFormat="1">
      <c r="A782" s="22" t="s">
        <v>12</v>
      </c>
      <c r="B782" s="41">
        <v>41171</v>
      </c>
      <c r="C782" s="14">
        <v>60000</v>
      </c>
      <c r="D782" s="58">
        <v>99.885000000000005</v>
      </c>
      <c r="E782" s="38">
        <v>4.555E-3</v>
      </c>
      <c r="F782" s="29">
        <f>+C782/C783*E782</f>
        <v>4.555E-3</v>
      </c>
      <c r="G782" s="38">
        <v>4.5490000000000001E-3</v>
      </c>
      <c r="H782" s="38">
        <v>4.5620000000000001E-3</v>
      </c>
    </row>
    <row r="783" spans="1:8" s="36" customFormat="1">
      <c r="A783" s="65"/>
      <c r="B783" s="65"/>
      <c r="C783" s="70">
        <f>SUM(C782:C782)</f>
        <v>60000</v>
      </c>
      <c r="D783" s="65"/>
      <c r="E783" s="66"/>
      <c r="F783" s="28">
        <f>SUM(F782:F782)</f>
        <v>4.555E-3</v>
      </c>
      <c r="G783" s="66"/>
      <c r="H783" s="66"/>
    </row>
    <row r="784" spans="1:8" s="36" customFormat="1">
      <c r="C784" s="10"/>
      <c r="E784" s="51"/>
      <c r="F784" s="29"/>
      <c r="G784" s="51"/>
      <c r="H784" s="51"/>
    </row>
    <row r="785" spans="1:8" s="36" customFormat="1">
      <c r="A785" s="39"/>
      <c r="C785" s="14"/>
      <c r="F785" s="29"/>
    </row>
    <row r="786" spans="1:8" s="36" customFormat="1">
      <c r="A786" s="22" t="s">
        <v>12</v>
      </c>
      <c r="B786" s="41">
        <v>41171</v>
      </c>
      <c r="C786" s="14">
        <v>25500</v>
      </c>
      <c r="D786" s="58">
        <v>99.631</v>
      </c>
      <c r="E786" s="38">
        <v>7.326E-3</v>
      </c>
      <c r="F786" s="29">
        <f>+C786/C789*E786</f>
        <v>1.3786937269372693E-3</v>
      </c>
      <c r="G786" s="38">
        <v>7.2989999999999999E-3</v>
      </c>
      <c r="H786" s="38">
        <v>7.339E-3</v>
      </c>
    </row>
    <row r="787" spans="1:8" s="36" customFormat="1">
      <c r="C787" s="14">
        <v>90000</v>
      </c>
      <c r="D787" s="58">
        <v>99.62</v>
      </c>
      <c r="E787" s="38">
        <v>7.5449999999999996E-3</v>
      </c>
      <c r="F787" s="29">
        <f>+C787/C789*E787</f>
        <v>5.0114391143911436E-3</v>
      </c>
      <c r="G787" s="38">
        <v>7.5160000000000001E-3</v>
      </c>
      <c r="H787" s="38">
        <v>7.5589999999999997E-3</v>
      </c>
    </row>
    <row r="788" spans="1:8" s="36" customFormat="1">
      <c r="C788" s="14">
        <v>20000</v>
      </c>
      <c r="D788" s="58">
        <v>99.62</v>
      </c>
      <c r="E788" s="38">
        <v>7.5449999999999996E-3</v>
      </c>
      <c r="F788" s="29">
        <f>+C788/C789*E788</f>
        <v>1.1136531365313652E-3</v>
      </c>
      <c r="G788" s="38">
        <v>7.5160000000000001E-3</v>
      </c>
      <c r="H788" s="38">
        <v>7.5589999999999997E-3</v>
      </c>
    </row>
    <row r="789" spans="1:8" s="36" customFormat="1">
      <c r="A789" s="65"/>
      <c r="B789" s="65"/>
      <c r="C789" s="70">
        <f>SUM(C786:C788)</f>
        <v>135500</v>
      </c>
      <c r="D789" s="65"/>
      <c r="E789" s="66"/>
      <c r="F789" s="28">
        <f>SUM(F786:F788)</f>
        <v>7.5037859778597782E-3</v>
      </c>
      <c r="G789" s="66"/>
      <c r="H789" s="66"/>
    </row>
    <row r="790" spans="1:8" s="36" customFormat="1">
      <c r="C790" s="10"/>
      <c r="E790" s="51"/>
      <c r="F790" s="29"/>
      <c r="G790" s="51"/>
      <c r="H790" s="51"/>
    </row>
    <row r="791" spans="1:8" s="36" customFormat="1">
      <c r="C791" s="10"/>
      <c r="E791" s="51"/>
      <c r="F791" s="29"/>
      <c r="G791" s="51"/>
      <c r="H791" s="51"/>
    </row>
    <row r="792" spans="1:8" s="36" customFormat="1">
      <c r="A792" s="22" t="s">
        <v>12</v>
      </c>
      <c r="B792" s="41">
        <v>41171</v>
      </c>
      <c r="C792" s="14">
        <v>26500</v>
      </c>
      <c r="D792" s="58">
        <v>99.421000000000006</v>
      </c>
      <c r="E792" s="38">
        <v>7.6800000000000002E-3</v>
      </c>
      <c r="F792" s="29">
        <f>+C792/C794*E792</f>
        <v>1.7469527896995707E-3</v>
      </c>
      <c r="G792" s="38">
        <v>7.6350000000000003E-3</v>
      </c>
      <c r="H792" s="38">
        <v>7.6870000000000003E-3</v>
      </c>
    </row>
    <row r="793" spans="1:8" s="36" customFormat="1">
      <c r="C793" s="14">
        <v>90000</v>
      </c>
      <c r="D793" s="58">
        <v>99.42</v>
      </c>
      <c r="E793" s="38">
        <v>7.6930000000000002E-3</v>
      </c>
      <c r="F793" s="29">
        <f>+C793/C794*E793</f>
        <v>5.9430901287553647E-3</v>
      </c>
      <c r="G793" s="38">
        <v>7.6480000000000003E-3</v>
      </c>
      <c r="H793" s="38">
        <v>7.7000000000000002E-3</v>
      </c>
    </row>
    <row r="794" spans="1:8" s="36" customFormat="1">
      <c r="A794" s="65"/>
      <c r="B794" s="65"/>
      <c r="C794" s="70">
        <f>SUM(C792:C793)</f>
        <v>116500</v>
      </c>
      <c r="D794" s="65"/>
      <c r="E794" s="66"/>
      <c r="F794" s="28">
        <f>SUM(F792:F793)</f>
        <v>7.6900429184549356E-3</v>
      </c>
      <c r="G794" s="66"/>
      <c r="H794" s="66"/>
    </row>
    <row r="795" spans="1:8" s="36" customFormat="1">
      <c r="A795" s="26"/>
      <c r="B795" s="41"/>
      <c r="C795" s="10"/>
      <c r="E795" s="51"/>
      <c r="F795" s="29"/>
      <c r="G795" s="51"/>
      <c r="H795" s="51"/>
    </row>
    <row r="796" spans="1:8" s="36" customFormat="1">
      <c r="A796" s="39"/>
      <c r="C796" s="14"/>
      <c r="E796" s="51"/>
      <c r="F796" s="29"/>
    </row>
    <row r="797" spans="1:8" s="36" customFormat="1">
      <c r="A797" s="22" t="s">
        <v>12</v>
      </c>
      <c r="B797" s="41">
        <v>41171</v>
      </c>
      <c r="C797" s="14">
        <v>26500</v>
      </c>
      <c r="D797" s="58">
        <v>99.201999999999998</v>
      </c>
      <c r="E797" s="38">
        <v>7.9559999999999995E-3</v>
      </c>
      <c r="F797" s="29">
        <f>+C797/C800*E797</f>
        <v>1.6593263025342358E-3</v>
      </c>
      <c r="G797" s="38">
        <v>7.8919999999999997E-3</v>
      </c>
      <c r="H797" s="38">
        <v>7.9550000000000003E-3</v>
      </c>
    </row>
    <row r="798" spans="1:8" s="36" customFormat="1">
      <c r="C798" s="14">
        <v>560</v>
      </c>
      <c r="D798" s="58">
        <v>99.2</v>
      </c>
      <c r="E798" s="38">
        <v>7.9760000000000005E-3</v>
      </c>
      <c r="F798" s="29">
        <f>+C798/C800*E798</f>
        <v>3.5153155989296397E-5</v>
      </c>
      <c r="G798" s="38">
        <v>7.9120000000000006E-3</v>
      </c>
      <c r="H798" s="38">
        <v>7.9760000000000005E-3</v>
      </c>
    </row>
    <row r="799" spans="1:8" s="36" customFormat="1">
      <c r="C799" s="14">
        <v>100000</v>
      </c>
      <c r="D799" s="58">
        <v>99.177999999999997</v>
      </c>
      <c r="E799" s="38">
        <v>8.1969999999999994E-3</v>
      </c>
      <c r="F799" s="29">
        <f>+C799/C800*E799</f>
        <v>6.45128285849205E-3</v>
      </c>
      <c r="G799" s="38">
        <v>8.1300000000000001E-3</v>
      </c>
      <c r="H799" s="38">
        <v>8.1969999999999994E-3</v>
      </c>
    </row>
    <row r="800" spans="1:8" s="36" customFormat="1">
      <c r="A800" s="65"/>
      <c r="B800" s="65"/>
      <c r="C800" s="70">
        <f>SUM(C797:C799)</f>
        <v>127060</v>
      </c>
      <c r="D800" s="65"/>
      <c r="E800" s="66"/>
      <c r="F800" s="28">
        <f>SUM(F797:F799)</f>
        <v>8.1457623170155813E-3</v>
      </c>
      <c r="G800" s="66"/>
      <c r="H800" s="66"/>
    </row>
    <row r="801" spans="1:8" s="36" customFormat="1">
      <c r="F801" s="40"/>
    </row>
    <row r="802" spans="1:8" s="36" customFormat="1">
      <c r="A802" s="26"/>
      <c r="B802" s="41"/>
      <c r="C802" s="10"/>
      <c r="E802" s="51"/>
      <c r="F802" s="29"/>
      <c r="G802" s="51"/>
      <c r="H802" s="51"/>
    </row>
    <row r="803" spans="1:8" s="36" customFormat="1">
      <c r="A803" s="22" t="s">
        <v>12</v>
      </c>
      <c r="B803" s="41">
        <v>41178</v>
      </c>
      <c r="C803" s="14">
        <v>60000</v>
      </c>
      <c r="D803" s="58">
        <v>99.899000000000001</v>
      </c>
      <c r="E803" s="38">
        <v>4.0000000000000001E-3</v>
      </c>
      <c r="F803" s="29">
        <f>+C803/C804*E803</f>
        <v>4.0000000000000001E-3</v>
      </c>
      <c r="G803" s="38">
        <v>3.9960000000000004E-3</v>
      </c>
      <c r="H803" s="38">
        <v>4.006E-3</v>
      </c>
    </row>
    <row r="804" spans="1:8" s="36" customFormat="1">
      <c r="A804" s="65"/>
      <c r="B804" s="65"/>
      <c r="C804" s="70">
        <f>SUM(C803:C803)</f>
        <v>60000</v>
      </c>
      <c r="D804" s="65"/>
      <c r="E804" s="66"/>
      <c r="F804" s="28">
        <f>SUM(F803:F803)</f>
        <v>4.0000000000000001E-3</v>
      </c>
      <c r="G804" s="66"/>
      <c r="H804" s="66"/>
    </row>
    <row r="805" spans="1:8" s="36" customFormat="1">
      <c r="C805" s="10"/>
      <c r="E805" s="51"/>
      <c r="F805" s="29"/>
      <c r="G805" s="51"/>
      <c r="H805" s="51"/>
    </row>
    <row r="806" spans="1:8" s="36" customFormat="1">
      <c r="C806" s="10"/>
      <c r="E806" s="51"/>
      <c r="F806" s="29"/>
      <c r="G806" s="51"/>
      <c r="H806" s="53"/>
    </row>
    <row r="807" spans="1:8" s="36" customFormat="1">
      <c r="A807" s="22" t="s">
        <v>12</v>
      </c>
      <c r="B807" s="41">
        <v>41178</v>
      </c>
      <c r="C807" s="14">
        <v>6200</v>
      </c>
      <c r="D807" s="58">
        <v>99.632999999999996</v>
      </c>
      <c r="E807" s="38">
        <v>7.2859999999999999E-3</v>
      </c>
      <c r="F807" s="29">
        <f>+C807/$C$811*E807</f>
        <v>9.9940707964601755E-4</v>
      </c>
      <c r="G807" s="38">
        <v>7.2500000000000004E-3</v>
      </c>
      <c r="H807" s="38">
        <v>7.2989999999999999E-3</v>
      </c>
    </row>
    <row r="808" spans="1:8" s="36" customFormat="1">
      <c r="C808" s="14">
        <v>6000</v>
      </c>
      <c r="D808" s="58">
        <v>99.632000000000005</v>
      </c>
      <c r="E808" s="38">
        <v>7.306E-3</v>
      </c>
      <c r="F808" s="29">
        <f t="shared" ref="F808:F810" si="14">+C808/$C$811*E808</f>
        <v>9.6982300884955756E-4</v>
      </c>
      <c r="G808" s="38">
        <v>7.2789999999999999E-3</v>
      </c>
      <c r="H808" s="38">
        <v>7.319E-3</v>
      </c>
    </row>
    <row r="809" spans="1:8" s="36" customFormat="1">
      <c r="C809" s="14">
        <v>30000</v>
      </c>
      <c r="D809" s="58">
        <v>99.631</v>
      </c>
      <c r="E809" s="38">
        <v>7.326E-3</v>
      </c>
      <c r="F809" s="29">
        <f t="shared" si="14"/>
        <v>4.8623893805309739E-3</v>
      </c>
      <c r="G809" s="38">
        <v>7.2989999999999999E-3</v>
      </c>
      <c r="H809" s="38">
        <v>7.339E-3</v>
      </c>
    </row>
    <row r="810" spans="1:8" s="36" customFormat="1">
      <c r="C810" s="14">
        <v>3000</v>
      </c>
      <c r="D810" s="58">
        <v>99.631</v>
      </c>
      <c r="E810" s="38">
        <v>7.326E-3</v>
      </c>
      <c r="F810" s="29">
        <f t="shared" si="14"/>
        <v>4.8623893805309739E-4</v>
      </c>
      <c r="G810" s="38">
        <v>7.2989999999999999E-3</v>
      </c>
      <c r="H810" s="38">
        <v>7.339E-3</v>
      </c>
    </row>
    <row r="811" spans="1:8" s="36" customFormat="1">
      <c r="A811" s="65"/>
      <c r="B811" s="65"/>
      <c r="C811" s="70">
        <f>SUM(C807:C810)</f>
        <v>45200</v>
      </c>
      <c r="D811" s="65"/>
      <c r="E811" s="66"/>
      <c r="F811" s="28">
        <f>SUM(F807:F810)</f>
        <v>7.317858407079646E-3</v>
      </c>
      <c r="G811" s="66"/>
      <c r="H811" s="66"/>
    </row>
    <row r="812" spans="1:8" s="36" customFormat="1">
      <c r="F812" s="40"/>
    </row>
    <row r="813" spans="1:8" s="36" customFormat="1">
      <c r="A813" s="26"/>
      <c r="B813" s="41"/>
      <c r="C813" s="10"/>
      <c r="E813" s="51"/>
      <c r="F813" s="29"/>
      <c r="G813" s="51"/>
      <c r="H813" s="51"/>
    </row>
    <row r="814" spans="1:8" s="36" customFormat="1">
      <c r="A814" s="22" t="s">
        <v>12</v>
      </c>
      <c r="B814" s="41">
        <v>41178</v>
      </c>
      <c r="C814" s="14">
        <v>10000</v>
      </c>
      <c r="D814" s="58">
        <v>99.427000000000007</v>
      </c>
      <c r="E814" s="38">
        <v>7.6E-3</v>
      </c>
      <c r="F814" s="29">
        <f>+C814/$C$818*E814</f>
        <v>1.0677156504636134E-3</v>
      </c>
      <c r="G814" s="38">
        <v>7.5560000000000002E-3</v>
      </c>
      <c r="H814" s="38">
        <v>7.607E-3</v>
      </c>
    </row>
    <row r="815" spans="1:8" s="36" customFormat="1">
      <c r="C815" s="14">
        <v>6180</v>
      </c>
      <c r="D815" s="58">
        <v>99.424000000000007</v>
      </c>
      <c r="E815" s="38">
        <v>7.6400000000000001E-3</v>
      </c>
      <c r="F815" s="29">
        <f t="shared" ref="F815:F817" si="15">+C815/$C$818*E815</f>
        <v>6.6332115762854729E-4</v>
      </c>
      <c r="G815" s="38">
        <v>7.5960000000000003E-3</v>
      </c>
      <c r="H815" s="38">
        <v>7.6470000000000002E-3</v>
      </c>
    </row>
    <row r="816" spans="1:8" s="36" customFormat="1">
      <c r="C816" s="14">
        <v>30000</v>
      </c>
      <c r="D816" s="58">
        <v>99.421999999999997</v>
      </c>
      <c r="E816" s="38">
        <v>7.6660000000000001E-3</v>
      </c>
      <c r="F816" s="29">
        <f t="shared" si="15"/>
        <v>3.2309637538634446E-3</v>
      </c>
      <c r="G816" s="38">
        <v>7.6220000000000003E-3</v>
      </c>
      <c r="H816" s="38">
        <v>7.6730000000000001E-3</v>
      </c>
    </row>
    <row r="817" spans="1:8" s="36" customFormat="1">
      <c r="C817" s="14">
        <v>25000</v>
      </c>
      <c r="D817" s="58">
        <v>99.421999999999997</v>
      </c>
      <c r="E817" s="38">
        <v>7.6660000000000001E-3</v>
      </c>
      <c r="F817" s="29">
        <f t="shared" si="15"/>
        <v>2.692469794886204E-3</v>
      </c>
      <c r="G817" s="38">
        <v>7.6220000000000003E-3</v>
      </c>
      <c r="H817" s="38">
        <v>7.6730000000000001E-3</v>
      </c>
    </row>
    <row r="818" spans="1:8" s="36" customFormat="1">
      <c r="A818" s="65"/>
      <c r="B818" s="65"/>
      <c r="C818" s="70">
        <f>SUM(C814:C817)</f>
        <v>71180</v>
      </c>
      <c r="D818" s="65"/>
      <c r="E818" s="66"/>
      <c r="F818" s="28">
        <f>SUM(F814:F817)</f>
        <v>7.6544703568418096E-3</v>
      </c>
      <c r="G818" s="66"/>
      <c r="H818" s="66"/>
    </row>
    <row r="819" spans="1:8" s="36" customFormat="1">
      <c r="C819" s="10"/>
      <c r="F819" s="40"/>
    </row>
    <row r="820" spans="1:8" s="36" customFormat="1">
      <c r="A820" s="26"/>
      <c r="B820" s="41"/>
      <c r="C820" s="10"/>
      <c r="E820" s="51"/>
      <c r="F820" s="29"/>
      <c r="G820" s="51"/>
      <c r="H820" s="51"/>
    </row>
    <row r="821" spans="1:8" s="36" customFormat="1">
      <c r="A821" s="22" t="s">
        <v>12</v>
      </c>
      <c r="B821" s="41">
        <v>41178</v>
      </c>
      <c r="C821" s="14">
        <v>53432</v>
      </c>
      <c r="D821" s="58">
        <v>99.218000000000004</v>
      </c>
      <c r="E821" s="38">
        <v>7.7949999999999998E-3</v>
      </c>
      <c r="F821" s="29">
        <f>+C821/C824*E821</f>
        <v>2.7022450886253343E-3</v>
      </c>
      <c r="G821" s="38">
        <v>7.7340000000000004E-3</v>
      </c>
      <c r="H821" s="38">
        <v>7.7949999999999998E-3</v>
      </c>
    </row>
    <row r="822" spans="1:8" s="36" customFormat="1">
      <c r="C822" s="14">
        <v>700</v>
      </c>
      <c r="D822" s="58">
        <v>99.21</v>
      </c>
      <c r="E822" s="38">
        <v>7.8750000000000001E-3</v>
      </c>
      <c r="F822" s="29">
        <f>+C822/C824*E822</f>
        <v>3.5764799003451589E-5</v>
      </c>
      <c r="G822" s="38">
        <v>7.8130000000000005E-3</v>
      </c>
      <c r="H822" s="38">
        <v>7.8750000000000001E-3</v>
      </c>
    </row>
    <row r="823" spans="1:8" s="36" customFormat="1">
      <c r="C823" s="14">
        <v>100000</v>
      </c>
      <c r="D823" s="58">
        <v>99.21</v>
      </c>
      <c r="E823" s="38">
        <v>7.8750000000000001E-3</v>
      </c>
      <c r="F823" s="29">
        <f>+C823/C824*E823</f>
        <v>5.1092570004930846E-3</v>
      </c>
      <c r="G823" s="38">
        <v>7.8130000000000005E-3</v>
      </c>
      <c r="H823" s="38">
        <v>7.8750000000000001E-3</v>
      </c>
    </row>
    <row r="824" spans="1:8" s="36" customFormat="1">
      <c r="A824" s="65"/>
      <c r="B824" s="65"/>
      <c r="C824" s="70">
        <f>SUM(C821:C823)</f>
        <v>154132</v>
      </c>
      <c r="D824" s="65"/>
      <c r="E824" s="66"/>
      <c r="F824" s="28">
        <f>SUM(F821:F823)</f>
        <v>7.8472668881218698E-3</v>
      </c>
      <c r="G824" s="66"/>
      <c r="H824" s="66"/>
    </row>
    <row r="825" spans="1:8" s="36" customFormat="1">
      <c r="F825" s="40"/>
    </row>
    <row r="826" spans="1:8" s="36" customFormat="1">
      <c r="A826" s="26"/>
      <c r="B826" s="41"/>
      <c r="C826" s="10"/>
      <c r="E826" s="51"/>
      <c r="F826" s="29"/>
      <c r="G826" s="51"/>
      <c r="H826" s="51"/>
    </row>
    <row r="827" spans="1:8" s="36" customFormat="1">
      <c r="A827" s="22" t="s">
        <v>12</v>
      </c>
      <c r="B827" s="41" t="s">
        <v>27</v>
      </c>
      <c r="C827" s="14">
        <v>25000</v>
      </c>
      <c r="D827" s="58">
        <v>99.899000000000001</v>
      </c>
      <c r="E827" s="38">
        <v>4.0000000000000001E-3</v>
      </c>
      <c r="F827" s="29">
        <f>+C827/C829*E827</f>
        <v>1.8181818181818182E-3</v>
      </c>
      <c r="G827" s="38">
        <v>3.9960000000000004E-3</v>
      </c>
      <c r="H827" s="38">
        <v>4.006E-3</v>
      </c>
    </row>
    <row r="828" spans="1:8" s="36" customFormat="1">
      <c r="C828" s="14">
        <v>30000</v>
      </c>
      <c r="D828" s="58">
        <v>99.899000000000001</v>
      </c>
      <c r="E828" s="38">
        <v>4.0000000000000001E-3</v>
      </c>
      <c r="F828" s="29">
        <f>+C828/C829*E828</f>
        <v>2.1818181818181819E-3</v>
      </c>
      <c r="G828" s="38">
        <v>3.9960000000000004E-3</v>
      </c>
      <c r="H828" s="38">
        <v>4.006E-3</v>
      </c>
    </row>
    <row r="829" spans="1:8" s="36" customFormat="1">
      <c r="A829" s="65"/>
      <c r="B829" s="65"/>
      <c r="C829" s="70">
        <f>SUM(C827:C828)</f>
        <v>55000</v>
      </c>
      <c r="D829" s="65"/>
      <c r="E829" s="66"/>
      <c r="F829" s="28">
        <f>SUM(F827:F828)</f>
        <v>4.0000000000000001E-3</v>
      </c>
      <c r="G829" s="66"/>
      <c r="H829" s="66"/>
    </row>
    <row r="830" spans="1:8" s="36" customFormat="1">
      <c r="F830" s="40"/>
    </row>
    <row r="831" spans="1:8" s="36" customFormat="1">
      <c r="F831" s="40"/>
    </row>
    <row r="832" spans="1:8" s="36" customFormat="1">
      <c r="A832" s="22" t="s">
        <v>12</v>
      </c>
      <c r="B832" s="41" t="s">
        <v>27</v>
      </c>
      <c r="C832" s="14">
        <v>30000</v>
      </c>
      <c r="D832" s="58">
        <v>99.644999999999996</v>
      </c>
      <c r="E832" s="38">
        <v>7.0470000000000003E-3</v>
      </c>
      <c r="F832" s="29">
        <f>+C832/$C$836*E832</f>
        <v>1.4094000000000001E-3</v>
      </c>
      <c r="G832" s="38">
        <v>7.0219999999999996E-3</v>
      </c>
      <c r="H832" s="38">
        <v>7.0590000000000002E-3</v>
      </c>
    </row>
    <row r="833" spans="1:8" s="36" customFormat="1">
      <c r="C833" s="14">
        <v>25000</v>
      </c>
      <c r="D833" s="58">
        <v>99.64</v>
      </c>
      <c r="E833" s="38">
        <v>7.1469999999999997E-3</v>
      </c>
      <c r="F833" s="29">
        <f t="shared" ref="F833:F835" si="16">+C833/$C$836*E833</f>
        <v>1.1911666666666665E-3</v>
      </c>
      <c r="G833" s="38">
        <v>7.1209999999999997E-3</v>
      </c>
      <c r="H833" s="38">
        <v>7.1590000000000004E-3</v>
      </c>
    </row>
    <row r="834" spans="1:8" s="36" customFormat="1">
      <c r="C834" s="14">
        <v>45000</v>
      </c>
      <c r="D834" s="58">
        <v>99.64</v>
      </c>
      <c r="E834" s="38">
        <v>7.1469999999999997E-3</v>
      </c>
      <c r="F834" s="29">
        <f t="shared" si="16"/>
        <v>2.1440999999999999E-3</v>
      </c>
      <c r="G834" s="38">
        <v>7.1209999999999997E-3</v>
      </c>
      <c r="H834" s="38">
        <v>7.1590000000000004E-3</v>
      </c>
    </row>
    <row r="835" spans="1:8" s="36" customFormat="1">
      <c r="C835" s="14">
        <v>50000</v>
      </c>
      <c r="D835" s="58">
        <v>99.64</v>
      </c>
      <c r="E835" s="38">
        <v>7.1469999999999997E-3</v>
      </c>
      <c r="F835" s="29">
        <f t="shared" si="16"/>
        <v>2.3823333333333331E-3</v>
      </c>
      <c r="G835" s="38">
        <v>7.1209999999999997E-3</v>
      </c>
      <c r="H835" s="38">
        <v>7.1590000000000004E-3</v>
      </c>
    </row>
    <row r="836" spans="1:8" s="36" customFormat="1">
      <c r="A836" s="65"/>
      <c r="B836" s="65"/>
      <c r="C836" s="70">
        <f>SUM(C832:C835)</f>
        <v>150000</v>
      </c>
      <c r="D836" s="65"/>
      <c r="E836" s="66"/>
      <c r="F836" s="28">
        <f>SUM(F832:F835)</f>
        <v>7.1269999999999997E-3</v>
      </c>
      <c r="G836" s="66"/>
      <c r="H836" s="66"/>
    </row>
    <row r="837" spans="1:8" s="36" customFormat="1">
      <c r="F837" s="40"/>
    </row>
    <row r="838" spans="1:8" s="36" customFormat="1">
      <c r="F838" s="40"/>
    </row>
    <row r="839" spans="1:8" s="36" customFormat="1">
      <c r="A839" s="22" t="s">
        <v>12</v>
      </c>
      <c r="B839" s="41" t="s">
        <v>27</v>
      </c>
      <c r="C839" s="14">
        <v>30000</v>
      </c>
      <c r="D839" s="58">
        <v>99.435000000000002</v>
      </c>
      <c r="E839" s="38">
        <v>7.4929999999999997E-3</v>
      </c>
      <c r="F839" s="29">
        <f>+C839/C841*E839</f>
        <v>1.8732499999999999E-3</v>
      </c>
      <c r="G839" s="38">
        <v>7.4510000000000002E-3</v>
      </c>
      <c r="H839" s="38">
        <v>7.4999999999999997E-3</v>
      </c>
    </row>
    <row r="840" spans="1:8" s="36" customFormat="1">
      <c r="C840" s="14">
        <v>90000</v>
      </c>
      <c r="D840" s="58">
        <v>99.433000000000007</v>
      </c>
      <c r="E840" s="38">
        <v>7.5199999999999998E-3</v>
      </c>
      <c r="F840" s="29">
        <f>+C840/C841*E840</f>
        <v>5.64E-3</v>
      </c>
      <c r="G840" s="38">
        <v>7.4770000000000001E-3</v>
      </c>
      <c r="H840" s="38">
        <v>7.5259999999999997E-3</v>
      </c>
    </row>
    <row r="841" spans="1:8" s="36" customFormat="1">
      <c r="A841" s="65"/>
      <c r="B841" s="65"/>
      <c r="C841" s="70">
        <f>SUM(C839:C840)</f>
        <v>120000</v>
      </c>
      <c r="D841" s="65"/>
      <c r="E841" s="66"/>
      <c r="F841" s="28">
        <f>SUM(F839:F840)</f>
        <v>7.51325E-3</v>
      </c>
      <c r="G841" s="66"/>
      <c r="H841" s="66"/>
    </row>
    <row r="844" spans="1:8">
      <c r="A844" s="22" t="s">
        <v>12</v>
      </c>
      <c r="B844" s="41" t="s">
        <v>27</v>
      </c>
      <c r="C844" s="14">
        <v>40000</v>
      </c>
      <c r="D844" s="58">
        <v>99.23</v>
      </c>
      <c r="E844" s="38">
        <v>7.6740000000000003E-3</v>
      </c>
      <c r="F844" s="29">
        <f>+C844/C846*E844</f>
        <v>2.1925714285714287E-3</v>
      </c>
      <c r="G844" s="38">
        <v>7.6150000000000002E-3</v>
      </c>
      <c r="H844" s="38">
        <v>7.6740000000000003E-3</v>
      </c>
    </row>
    <row r="845" spans="1:8">
      <c r="A845" s="36"/>
      <c r="B845" s="36"/>
      <c r="C845" s="14">
        <v>100000</v>
      </c>
      <c r="D845" s="58">
        <v>99.227000000000004</v>
      </c>
      <c r="E845" s="38">
        <v>7.705E-3</v>
      </c>
      <c r="F845" s="29">
        <f>+C845/C846*E845</f>
        <v>5.5035714285714289E-3</v>
      </c>
      <c r="G845" s="38">
        <v>7.6449999999999999E-3</v>
      </c>
      <c r="H845" s="38">
        <v>7.7039999999999999E-3</v>
      </c>
    </row>
    <row r="846" spans="1:8">
      <c r="A846" s="65"/>
      <c r="B846" s="65"/>
      <c r="C846" s="70">
        <f>SUM(C844:C845)</f>
        <v>140000</v>
      </c>
      <c r="D846" s="65"/>
      <c r="E846" s="66"/>
      <c r="F846" s="28">
        <f>SUM(F844:F845)</f>
        <v>7.696142857142858E-3</v>
      </c>
      <c r="G846" s="66"/>
      <c r="H846" s="66"/>
    </row>
    <row r="849" spans="1:8">
      <c r="A849" s="22" t="s">
        <v>12</v>
      </c>
      <c r="B849" s="41">
        <v>41192</v>
      </c>
      <c r="C849" s="14">
        <v>25000</v>
      </c>
      <c r="D849" s="58">
        <v>99.899000000000001</v>
      </c>
      <c r="E849" s="38">
        <v>4.0000000000000001E-3</v>
      </c>
      <c r="F849" s="29">
        <f>+C849/C851*E849</f>
        <v>2.8571428571428571E-3</v>
      </c>
      <c r="G849" s="38">
        <v>3.9960000000000004E-3</v>
      </c>
      <c r="H849" s="38">
        <v>4.006E-3</v>
      </c>
    </row>
    <row r="850" spans="1:8">
      <c r="A850" s="36"/>
      <c r="B850" s="36"/>
      <c r="C850" s="14">
        <v>10000</v>
      </c>
      <c r="D850" s="58">
        <v>99.899000000000001</v>
      </c>
      <c r="E850" s="38">
        <v>4.0000000000000001E-3</v>
      </c>
      <c r="F850" s="29">
        <f>+C850/C851*E850</f>
        <v>1.1428571428571427E-3</v>
      </c>
      <c r="G850" s="38">
        <v>3.9960000000000004E-3</v>
      </c>
      <c r="H850" s="38">
        <v>4.006E-3</v>
      </c>
    </row>
    <row r="851" spans="1:8">
      <c r="A851" s="65"/>
      <c r="B851" s="65"/>
      <c r="C851" s="70">
        <f>SUM(C849:C850)</f>
        <v>35000</v>
      </c>
      <c r="D851" s="65"/>
      <c r="E851" s="66"/>
      <c r="F851" s="28">
        <f>SUM(F849:F850)</f>
        <v>4.0000000000000001E-3</v>
      </c>
      <c r="G851" s="66"/>
      <c r="H851" s="66"/>
    </row>
    <row r="854" spans="1:8">
      <c r="A854" s="22" t="s">
        <v>12</v>
      </c>
      <c r="B854" s="41">
        <v>41192</v>
      </c>
      <c r="C854" s="14">
        <v>30000</v>
      </c>
      <c r="D854" s="58">
        <v>99.68</v>
      </c>
      <c r="E854" s="38">
        <v>6.3499999999999997E-3</v>
      </c>
      <c r="F854" s="29">
        <f>+C854/C856*E854</f>
        <v>1.5874999999999999E-3</v>
      </c>
      <c r="G854" s="38">
        <v>6.3299999999999997E-3</v>
      </c>
      <c r="H854" s="38">
        <v>6.3600000000000002E-3</v>
      </c>
    </row>
    <row r="855" spans="1:8">
      <c r="A855" s="36"/>
      <c r="B855" s="36"/>
      <c r="C855" s="14">
        <v>90000</v>
      </c>
      <c r="D855" s="58">
        <v>99.647999999999996</v>
      </c>
      <c r="E855" s="38">
        <v>6.9870000000000002E-3</v>
      </c>
      <c r="F855" s="29">
        <f>+C855/C856*E855</f>
        <v>5.2402500000000001E-3</v>
      </c>
      <c r="G855" s="38">
        <v>6.9629999999999996E-3</v>
      </c>
      <c r="H855" s="38">
        <v>6.999E-3</v>
      </c>
    </row>
    <row r="856" spans="1:8">
      <c r="A856" s="65"/>
      <c r="B856" s="65"/>
      <c r="C856" s="70">
        <f>SUM(C854:C855)</f>
        <v>120000</v>
      </c>
      <c r="D856" s="65"/>
      <c r="E856" s="66"/>
      <c r="F856" s="28">
        <f>SUM(F854:F855)</f>
        <v>6.8277500000000005E-3</v>
      </c>
      <c r="G856" s="66"/>
      <c r="H856" s="66"/>
    </row>
    <row r="859" spans="1:8">
      <c r="A859" s="22" t="s">
        <v>12</v>
      </c>
      <c r="B859" s="41">
        <v>41192</v>
      </c>
      <c r="C859" s="14">
        <v>3100</v>
      </c>
      <c r="D859" s="58">
        <v>99.47</v>
      </c>
      <c r="E859" s="38">
        <v>7.0260000000000001E-3</v>
      </c>
      <c r="F859" s="29">
        <f>+C859/C861*E859</f>
        <v>2.3394844253490869E-4</v>
      </c>
      <c r="G859" s="38">
        <v>6.9890000000000004E-3</v>
      </c>
      <c r="H859" s="38">
        <v>7.0320000000000001E-3</v>
      </c>
    </row>
    <row r="860" spans="1:8">
      <c r="A860" s="36"/>
      <c r="B860" s="36"/>
      <c r="C860" s="14">
        <v>90000</v>
      </c>
      <c r="D860" s="58">
        <v>99.468999999999994</v>
      </c>
      <c r="E860" s="38">
        <v>7.0400000000000003E-3</v>
      </c>
      <c r="F860" s="29">
        <f>+C860/C861*E860</f>
        <v>6.8055853920515582E-3</v>
      </c>
      <c r="G860" s="38">
        <v>7.0020000000000004E-3</v>
      </c>
      <c r="H860" s="38">
        <v>7.0460000000000002E-3</v>
      </c>
    </row>
    <row r="861" spans="1:8">
      <c r="A861" s="65"/>
      <c r="B861" s="65"/>
      <c r="C861" s="70">
        <f>SUM(C859:C860)</f>
        <v>93100</v>
      </c>
      <c r="D861" s="65"/>
      <c r="E861" s="66"/>
      <c r="F861" s="28">
        <f>SUM(F859:F860)</f>
        <v>7.0395338345864665E-3</v>
      </c>
      <c r="G861" s="66"/>
      <c r="H861" s="66"/>
    </row>
    <row r="864" spans="1:8">
      <c r="A864" s="22" t="s">
        <v>12</v>
      </c>
      <c r="B864" s="41">
        <v>41192</v>
      </c>
      <c r="C864" s="14">
        <v>100000</v>
      </c>
      <c r="D864" s="58">
        <v>99.3</v>
      </c>
      <c r="E864" s="38">
        <v>6.9719999999999999E-3</v>
      </c>
      <c r="F864" s="29">
        <f>+C864/C865*E864</f>
        <v>6.9719999999999999E-3</v>
      </c>
      <c r="G864" s="38">
        <v>6.9230000000000003E-3</v>
      </c>
      <c r="H864" s="38">
        <v>6.9719999999999999E-3</v>
      </c>
    </row>
    <row r="865" spans="1:8">
      <c r="A865" s="65"/>
      <c r="B865" s="65"/>
      <c r="C865" s="70">
        <f>SUM(C864:C864)</f>
        <v>100000</v>
      </c>
      <c r="D865" s="65"/>
      <c r="E865" s="66"/>
      <c r="F865" s="28">
        <f>SUM(F864:F864)</f>
        <v>6.9719999999999999E-3</v>
      </c>
      <c r="G865" s="66"/>
      <c r="H865" s="66"/>
    </row>
    <row r="868" spans="1:8">
      <c r="A868" s="22" t="s">
        <v>12</v>
      </c>
      <c r="B868" s="41">
        <v>41199</v>
      </c>
      <c r="C868" s="14">
        <v>10000</v>
      </c>
      <c r="D868" s="58">
        <v>99.647999999999996</v>
      </c>
      <c r="E868" s="38">
        <v>6.9870000000000002E-3</v>
      </c>
      <c r="F868" s="29">
        <f>+C868/C869*E868</f>
        <v>6.9870000000000002E-3</v>
      </c>
      <c r="G868" s="38">
        <v>6.9629999999999996E-3</v>
      </c>
      <c r="H868" s="38">
        <v>6.999E-3</v>
      </c>
    </row>
    <row r="869" spans="1:8">
      <c r="A869" s="65"/>
      <c r="B869" s="65"/>
      <c r="C869" s="70">
        <f>SUM(C868:C868)</f>
        <v>10000</v>
      </c>
      <c r="D869" s="65"/>
      <c r="E869" s="66"/>
      <c r="F869" s="28">
        <f>SUM(F868:F868)</f>
        <v>6.9870000000000002E-3</v>
      </c>
      <c r="G869" s="66"/>
      <c r="H869" s="66"/>
    </row>
    <row r="872" spans="1:8">
      <c r="A872" s="22" t="s">
        <v>12</v>
      </c>
      <c r="B872" s="41">
        <v>41199</v>
      </c>
      <c r="C872" s="14">
        <v>50000</v>
      </c>
      <c r="D872" s="58">
        <v>99.47</v>
      </c>
      <c r="E872" s="38">
        <v>7.0260000000000001E-3</v>
      </c>
      <c r="F872" s="29">
        <f>+C872/C874*E872</f>
        <v>5.0185714285714287E-3</v>
      </c>
      <c r="G872" s="38">
        <v>6.9890000000000004E-3</v>
      </c>
      <c r="H872" s="38">
        <v>7.0320000000000001E-3</v>
      </c>
    </row>
    <row r="873" spans="1:8">
      <c r="A873" s="36"/>
      <c r="B873" s="36"/>
      <c r="C873" s="14">
        <v>20000</v>
      </c>
      <c r="D873" s="58">
        <v>99.468000000000004</v>
      </c>
      <c r="E873" s="38">
        <v>7.0530000000000002E-3</v>
      </c>
      <c r="F873" s="29">
        <f>+C873/C874*E873</f>
        <v>2.0151428571428573E-3</v>
      </c>
      <c r="G873" s="38">
        <v>7.0150000000000004E-3</v>
      </c>
      <c r="H873" s="38">
        <v>7.0590000000000002E-3</v>
      </c>
    </row>
    <row r="874" spans="1:8">
      <c r="A874" s="65"/>
      <c r="B874" s="65"/>
      <c r="C874" s="70">
        <f>SUM(C872:C873)</f>
        <v>70000</v>
      </c>
      <c r="D874" s="65"/>
      <c r="E874" s="66"/>
      <c r="F874" s="28">
        <f>SUM(F872:F873)</f>
        <v>7.0337142857142855E-3</v>
      </c>
      <c r="G874" s="66"/>
      <c r="H874" s="66" t="s">
        <v>28</v>
      </c>
    </row>
    <row r="877" spans="1:8">
      <c r="A877" s="22" t="s">
        <v>12</v>
      </c>
      <c r="B877" s="41">
        <v>41206</v>
      </c>
      <c r="C877" s="14">
        <v>4000</v>
      </c>
      <c r="D877" s="58">
        <v>99.671000000000006</v>
      </c>
      <c r="E877" s="38">
        <v>6.5290000000000001E-3</v>
      </c>
      <c r="F877" s="29">
        <f>+C877/$C$882*E877</f>
        <v>5.4099515267017442E-4</v>
      </c>
      <c r="G877" s="38">
        <v>6.5079999999999999E-3</v>
      </c>
      <c r="H877" s="38">
        <v>6.5399999999999998E-3</v>
      </c>
    </row>
    <row r="878" spans="1:8">
      <c r="A878" s="36"/>
      <c r="B878" s="36"/>
      <c r="C878" s="14">
        <v>3200</v>
      </c>
      <c r="D878" s="58">
        <v>99.647999999999996</v>
      </c>
      <c r="E878" s="38">
        <v>6.9870000000000002E-3</v>
      </c>
      <c r="F878" s="29">
        <f t="shared" ref="F878:F881" si="17">+C878/$C$882*E878</f>
        <v>4.6315615030865479E-4</v>
      </c>
      <c r="G878" s="38">
        <v>6.9629999999999996E-3</v>
      </c>
      <c r="H878" s="38">
        <v>6.999E-3</v>
      </c>
    </row>
    <row r="879" spans="1:8">
      <c r="A879" s="36"/>
      <c r="B879" s="36"/>
      <c r="C879" s="14">
        <v>15052</v>
      </c>
      <c r="D879" s="58">
        <v>99.647999999999996</v>
      </c>
      <c r="E879" s="38">
        <v>6.9870000000000002E-3</v>
      </c>
      <c r="F879" s="29">
        <f t="shared" si="17"/>
        <v>2.1785707420143349E-3</v>
      </c>
      <c r="G879" s="38">
        <v>6.9629999999999996E-3</v>
      </c>
      <c r="H879" s="38">
        <v>6.999E-3</v>
      </c>
    </row>
    <row r="880" spans="1:8">
      <c r="A880" s="36"/>
      <c r="B880" s="36"/>
      <c r="C880" s="14">
        <v>6022</v>
      </c>
      <c r="D880" s="58">
        <v>99.647999999999996</v>
      </c>
      <c r="E880" s="38">
        <v>6.9870000000000002E-3</v>
      </c>
      <c r="F880" s="29">
        <f t="shared" si="17"/>
        <v>8.7160198036209972E-4</v>
      </c>
      <c r="G880" s="38">
        <v>6.9629999999999996E-3</v>
      </c>
      <c r="H880" s="38">
        <v>6.999E-3</v>
      </c>
    </row>
    <row r="881" spans="1:8">
      <c r="A881" s="36"/>
      <c r="B881" s="36"/>
      <c r="C881" s="14">
        <v>20000</v>
      </c>
      <c r="D881" s="58">
        <v>99.622</v>
      </c>
      <c r="E881" s="38">
        <v>7.5050000000000004E-3</v>
      </c>
      <c r="F881" s="29">
        <f t="shared" si="17"/>
        <v>3.1093342171769488E-3</v>
      </c>
      <c r="G881" s="38">
        <v>7.4770000000000001E-3</v>
      </c>
      <c r="H881" s="38">
        <v>7.5189999999999996E-3</v>
      </c>
    </row>
    <row r="882" spans="1:8">
      <c r="A882" s="65"/>
      <c r="B882" s="65"/>
      <c r="C882" s="70">
        <f>SUM(C877:C881)</f>
        <v>48274</v>
      </c>
      <c r="D882" s="65"/>
      <c r="E882" s="66"/>
      <c r="F882" s="28">
        <f>SUM(F877:F881)</f>
        <v>7.1636582425322129E-3</v>
      </c>
      <c r="G882" s="66"/>
      <c r="H882" s="66"/>
    </row>
    <row r="885" spans="1:8">
      <c r="A885" s="22" t="s">
        <v>12</v>
      </c>
      <c r="B885" s="41">
        <v>41206</v>
      </c>
      <c r="C885" s="14">
        <v>4000</v>
      </c>
      <c r="D885" s="58">
        <v>99.474000000000004</v>
      </c>
      <c r="E885" s="38">
        <v>6.973E-3</v>
      </c>
      <c r="F885" s="29">
        <f>+C885/C887*E885</f>
        <v>1.9922857142857142E-3</v>
      </c>
      <c r="G885" s="38">
        <v>6.9389999999999999E-3</v>
      </c>
      <c r="H885" s="38">
        <v>6.979E-3</v>
      </c>
    </row>
    <row r="886" spans="1:8">
      <c r="A886" s="36"/>
      <c r="B886" s="36"/>
      <c r="C886" s="14">
        <v>10000</v>
      </c>
      <c r="D886" s="58">
        <v>99.45</v>
      </c>
      <c r="E886" s="38">
        <v>7.293E-3</v>
      </c>
      <c r="F886" s="29">
        <f>+C886/C887*E886</f>
        <v>5.209285714285714E-3</v>
      </c>
      <c r="G886" s="38">
        <v>7.2529999999999999E-3</v>
      </c>
      <c r="H886" s="38">
        <v>7.2989999999999999E-3</v>
      </c>
    </row>
    <row r="887" spans="1:8">
      <c r="A887" s="65"/>
      <c r="B887" s="65"/>
      <c r="C887" s="70">
        <f>SUM(C885:C886)</f>
        <v>14000</v>
      </c>
      <c r="D887" s="65"/>
      <c r="E887" s="66"/>
      <c r="F887" s="28">
        <f>SUM(F885:F886)</f>
        <v>7.2015714285714287E-3</v>
      </c>
      <c r="G887" s="66"/>
      <c r="H887" s="66" t="s">
        <v>28</v>
      </c>
    </row>
    <row r="890" spans="1:8">
      <c r="A890" s="22" t="s">
        <v>12</v>
      </c>
      <c r="B890" s="41">
        <v>41206</v>
      </c>
      <c r="C890" s="14">
        <v>4050</v>
      </c>
      <c r="D890" s="58">
        <v>99.251000000000005</v>
      </c>
      <c r="E890" s="38">
        <v>7.4640000000000001E-3</v>
      </c>
      <c r="F890" s="29">
        <f>+C890/C891*E890</f>
        <v>7.4640000000000001E-3</v>
      </c>
      <c r="G890" s="38">
        <v>7.4079999999999997E-3</v>
      </c>
      <c r="H890" s="38">
        <v>7.463E-3</v>
      </c>
    </row>
    <row r="891" spans="1:8">
      <c r="A891" s="65"/>
      <c r="B891" s="65"/>
      <c r="C891" s="70">
        <f>SUM(C890:C890)</f>
        <v>4050</v>
      </c>
      <c r="D891" s="65"/>
      <c r="E891" s="66"/>
      <c r="F891" s="28">
        <f>SUM(F890:F890)</f>
        <v>7.4640000000000001E-3</v>
      </c>
      <c r="G891" s="66"/>
      <c r="H891" s="66"/>
    </row>
    <row r="894" spans="1:8">
      <c r="A894" s="22" t="s">
        <v>12</v>
      </c>
      <c r="B894" s="41">
        <v>41213</v>
      </c>
      <c r="C894" s="14">
        <v>30000</v>
      </c>
      <c r="D894" s="58">
        <v>99.63</v>
      </c>
      <c r="E894" s="38">
        <v>7.306E-3</v>
      </c>
      <c r="F894" s="29">
        <f>+C894/C895*E894</f>
        <v>7.306E-3</v>
      </c>
      <c r="G894" s="38">
        <v>7.2789999999999999E-3</v>
      </c>
      <c r="H894" s="38">
        <v>7.319E-3</v>
      </c>
    </row>
    <row r="895" spans="1:8">
      <c r="A895" s="65"/>
      <c r="B895" s="65"/>
      <c r="C895" s="70">
        <f>SUM(C894:C894)</f>
        <v>30000</v>
      </c>
      <c r="D895" s="65"/>
      <c r="E895" s="66"/>
      <c r="F895" s="28">
        <f>SUM(F894:F894)</f>
        <v>7.306E-3</v>
      </c>
      <c r="G895" s="66"/>
      <c r="H895" s="66"/>
    </row>
    <row r="898" spans="1:8">
      <c r="A898" s="22" t="s">
        <v>12</v>
      </c>
      <c r="B898" s="41">
        <v>41220</v>
      </c>
      <c r="C898" s="14">
        <v>40000</v>
      </c>
      <c r="D898" s="58">
        <v>99.632000000000005</v>
      </c>
      <c r="E898" s="38">
        <v>7.306E-3</v>
      </c>
      <c r="F898" s="29">
        <f>+C898/$C$902*E898</f>
        <v>2.9224000000000003E-3</v>
      </c>
      <c r="G898" s="38">
        <v>7.2789999999999999E-3</v>
      </c>
      <c r="H898" s="38">
        <v>7.319E-3</v>
      </c>
    </row>
    <row r="899" spans="1:8">
      <c r="A899" s="36"/>
      <c r="B899" s="36"/>
      <c r="C899" s="14">
        <v>49000</v>
      </c>
      <c r="D899" s="58">
        <v>99.63</v>
      </c>
      <c r="E899" s="38">
        <v>7.3460000000000001E-3</v>
      </c>
      <c r="F899" s="29">
        <f t="shared" ref="F899:F901" si="18">+C899/$C$902*E899</f>
        <v>3.59954E-3</v>
      </c>
      <c r="G899" s="38">
        <v>7.319E-3</v>
      </c>
      <c r="H899" s="38">
        <v>7.3590000000000001E-3</v>
      </c>
    </row>
    <row r="900" spans="1:8">
      <c r="A900" s="36"/>
      <c r="B900" s="36"/>
      <c r="C900" s="14">
        <v>10000</v>
      </c>
      <c r="D900" s="58">
        <v>99.63</v>
      </c>
      <c r="E900" s="38">
        <v>7.3460000000000001E-3</v>
      </c>
      <c r="F900" s="29">
        <f t="shared" si="18"/>
        <v>7.3460000000000007E-4</v>
      </c>
      <c r="G900" s="38">
        <v>7.319E-3</v>
      </c>
      <c r="H900" s="38">
        <v>7.3590000000000001E-3</v>
      </c>
    </row>
    <row r="901" spans="1:8">
      <c r="A901" s="36"/>
      <c r="B901" s="36"/>
      <c r="C901" s="14">
        <v>1000</v>
      </c>
      <c r="D901" s="58">
        <v>99.63</v>
      </c>
      <c r="E901" s="38">
        <v>7.3460000000000001E-3</v>
      </c>
      <c r="F901" s="29">
        <f t="shared" si="18"/>
        <v>7.3460000000000005E-5</v>
      </c>
      <c r="G901" s="38">
        <v>7.319E-3</v>
      </c>
      <c r="H901" s="38">
        <v>7.3590000000000001E-3</v>
      </c>
    </row>
    <row r="902" spans="1:8">
      <c r="A902" s="65"/>
      <c r="B902" s="65"/>
      <c r="C902" s="70">
        <f>SUM(C898:C901)</f>
        <v>100000</v>
      </c>
      <c r="D902" s="65"/>
      <c r="E902" s="66"/>
      <c r="F902" s="28">
        <f>SUM(F898:F901)</f>
        <v>7.3300000000000006E-3</v>
      </c>
      <c r="G902" s="66"/>
      <c r="H902" s="66"/>
    </row>
    <row r="905" spans="1:8">
      <c r="A905" s="22" t="s">
        <v>12</v>
      </c>
      <c r="B905" s="41">
        <v>41220</v>
      </c>
      <c r="C905" s="14">
        <v>40000</v>
      </c>
      <c r="D905" s="58">
        <v>99.471999999999994</v>
      </c>
      <c r="E905" s="38">
        <v>7.0000000000000001E-3</v>
      </c>
      <c r="F905" s="29">
        <f>+C905/C907*E905</f>
        <v>3.1460674157303371E-3</v>
      </c>
      <c r="G905" s="38">
        <v>6.9629999999999996E-3</v>
      </c>
      <c r="H905" s="38">
        <v>7.0060000000000001E-3</v>
      </c>
    </row>
    <row r="906" spans="1:8">
      <c r="A906" s="36"/>
      <c r="B906" s="36"/>
      <c r="C906" s="14">
        <v>49000</v>
      </c>
      <c r="D906" s="58">
        <v>99.448999999999998</v>
      </c>
      <c r="E906" s="38">
        <v>7.306E-3</v>
      </c>
      <c r="F906" s="29">
        <f>+C906/C907*E906</f>
        <v>4.0224044943820226E-3</v>
      </c>
      <c r="G906" s="38">
        <v>7.2659999999999999E-3</v>
      </c>
      <c r="H906" s="38">
        <v>7.3130000000000001E-3</v>
      </c>
    </row>
    <row r="907" spans="1:8">
      <c r="A907" s="65"/>
      <c r="B907" s="65"/>
      <c r="C907" s="70">
        <f>SUM(C905:C906)</f>
        <v>89000</v>
      </c>
      <c r="D907" s="65"/>
      <c r="E907" s="66"/>
      <c r="F907" s="28">
        <f>SUM(F905:F906)</f>
        <v>7.1684719101123597E-3</v>
      </c>
      <c r="G907" s="66"/>
      <c r="H907" s="66" t="s">
        <v>28</v>
      </c>
    </row>
    <row r="910" spans="1:8">
      <c r="A910" s="22" t="s">
        <v>12</v>
      </c>
      <c r="B910" s="41">
        <v>41220</v>
      </c>
      <c r="C910" s="14">
        <v>500</v>
      </c>
      <c r="D910" s="58">
        <v>99.266999999999996</v>
      </c>
      <c r="E910" s="38">
        <v>7.0020000000000004E-3</v>
      </c>
      <c r="F910" s="29">
        <f>+C910/$C$913*E910</f>
        <v>3.1972602739726028E-5</v>
      </c>
      <c r="G910" s="38">
        <v>6.953E-3</v>
      </c>
      <c r="H910" s="38">
        <v>7.0020000000000004E-3</v>
      </c>
    </row>
    <row r="911" spans="1:8">
      <c r="A911" s="36"/>
      <c r="B911" s="36"/>
      <c r="C911" s="14">
        <v>40000</v>
      </c>
      <c r="D911" s="58">
        <v>99.251000000000005</v>
      </c>
      <c r="E911" s="38">
        <v>7.4640000000000001E-3</v>
      </c>
      <c r="F911" s="29">
        <f t="shared" ref="F911:F912" si="19">+C911/$C$913*E911</f>
        <v>2.7265753424657534E-3</v>
      </c>
      <c r="G911" s="38">
        <v>7.4079999999999997E-3</v>
      </c>
      <c r="H911" s="38">
        <v>7.463E-3</v>
      </c>
    </row>
    <row r="912" spans="1:8">
      <c r="A912" s="36"/>
      <c r="B912" s="36"/>
      <c r="C912" s="14">
        <v>69000</v>
      </c>
      <c r="D912" s="58">
        <v>99.248999999999995</v>
      </c>
      <c r="E912" s="38">
        <v>7.4840000000000002E-3</v>
      </c>
      <c r="F912" s="29">
        <f t="shared" si="19"/>
        <v>4.7159452054794521E-3</v>
      </c>
      <c r="G912" s="38">
        <v>7.4269999999999996E-3</v>
      </c>
      <c r="H912" s="38">
        <v>7.4830000000000001E-3</v>
      </c>
    </row>
    <row r="913" spans="1:8">
      <c r="A913" s="65"/>
      <c r="B913" s="65"/>
      <c r="C913" s="70">
        <f>SUM(C910:C912)</f>
        <v>109500</v>
      </c>
      <c r="D913" s="65"/>
      <c r="E913" s="66"/>
      <c r="F913" s="28">
        <f>SUM(F910:F912)</f>
        <v>7.474493150684932E-3</v>
      </c>
      <c r="G913" s="66"/>
      <c r="H913" s="66"/>
    </row>
    <row r="916" spans="1:8">
      <c r="A916" s="22" t="s">
        <v>12</v>
      </c>
      <c r="B916" s="41">
        <v>41227</v>
      </c>
      <c r="C916" s="14">
        <v>30000</v>
      </c>
      <c r="D916" s="58">
        <v>99.631</v>
      </c>
      <c r="E916" s="38">
        <v>7.326E-3</v>
      </c>
      <c r="F916" s="29">
        <f>+C916/$C$919*E916</f>
        <v>3.1397142857142856E-3</v>
      </c>
      <c r="G916" s="38">
        <v>7.2989999999999999E-3</v>
      </c>
      <c r="H916" s="38">
        <v>7.339E-3</v>
      </c>
    </row>
    <row r="917" spans="1:8">
      <c r="A917" s="36"/>
      <c r="B917" s="36"/>
      <c r="C917" s="14">
        <v>20000</v>
      </c>
      <c r="D917" s="58">
        <v>99.63</v>
      </c>
      <c r="E917" s="38">
        <v>7.3460000000000001E-3</v>
      </c>
      <c r="F917" s="29">
        <f t="shared" ref="F917:F918" si="20">+C917/$C$919*E917</f>
        <v>2.0988571428571428E-3</v>
      </c>
      <c r="G917" s="38">
        <v>7.319E-3</v>
      </c>
      <c r="H917" s="38">
        <v>7.3590000000000001E-3</v>
      </c>
    </row>
    <row r="918" spans="1:8">
      <c r="A918" s="36"/>
      <c r="B918" s="36"/>
      <c r="C918" s="14">
        <v>20000</v>
      </c>
      <c r="D918" s="58">
        <v>99.63</v>
      </c>
      <c r="E918" s="38">
        <v>7.3460000000000001E-3</v>
      </c>
      <c r="F918" s="29">
        <f t="shared" si="20"/>
        <v>2.0988571428571428E-3</v>
      </c>
      <c r="G918" s="38">
        <v>7.319E-3</v>
      </c>
      <c r="H918" s="38">
        <v>7.3590000000000001E-3</v>
      </c>
    </row>
    <row r="919" spans="1:8">
      <c r="A919" s="65"/>
      <c r="B919" s="65"/>
      <c r="C919" s="70">
        <f>SUM(C916:C918)</f>
        <v>70000</v>
      </c>
      <c r="D919" s="65"/>
      <c r="E919" s="66"/>
      <c r="F919" s="28">
        <f>SUM(F916:F918)</f>
        <v>7.3374285714285711E-3</v>
      </c>
      <c r="G919" s="66"/>
      <c r="H919" s="66"/>
    </row>
    <row r="922" spans="1:8">
      <c r="A922" s="22" t="s">
        <v>12</v>
      </c>
      <c r="B922" s="41">
        <v>41227</v>
      </c>
      <c r="C922" s="14">
        <v>15080</v>
      </c>
      <c r="D922" s="58">
        <v>99.45</v>
      </c>
      <c r="E922" s="38">
        <v>7.293E-3</v>
      </c>
      <c r="F922" s="29">
        <f>+C922/C924*E922</f>
        <v>3.1350752565564425E-3</v>
      </c>
      <c r="G922" s="38">
        <v>7.2529999999999999E-3</v>
      </c>
      <c r="H922" s="38">
        <v>7.2989999999999999E-3</v>
      </c>
    </row>
    <row r="923" spans="1:8">
      <c r="A923" s="36"/>
      <c r="B923" s="36"/>
      <c r="C923" s="14">
        <v>20000</v>
      </c>
      <c r="D923" s="58">
        <v>99.448999999999998</v>
      </c>
      <c r="E923" s="38">
        <v>7.306E-3</v>
      </c>
      <c r="F923" s="29">
        <f>+C923/C924*E923</f>
        <v>4.1653363740022809E-3</v>
      </c>
      <c r="G923" s="38">
        <v>7.2659999999999999E-3</v>
      </c>
      <c r="H923" s="38">
        <v>7.3130000000000001E-3</v>
      </c>
    </row>
    <row r="924" spans="1:8">
      <c r="A924" s="65"/>
      <c r="B924" s="65"/>
      <c r="C924" s="70">
        <f>SUM(C922:C923)</f>
        <v>35080</v>
      </c>
      <c r="D924" s="65"/>
      <c r="E924" s="66"/>
      <c r="F924" s="28">
        <f>SUM(F922:F923)</f>
        <v>7.300411630558723E-3</v>
      </c>
      <c r="G924" s="66"/>
      <c r="H924" s="66" t="s">
        <v>28</v>
      </c>
    </row>
    <row r="927" spans="1:8">
      <c r="A927" s="22" t="s">
        <v>12</v>
      </c>
      <c r="B927" s="41">
        <v>41227</v>
      </c>
      <c r="C927" s="14">
        <v>20000</v>
      </c>
      <c r="D927" s="58">
        <v>99.447999999999993</v>
      </c>
      <c r="E927" s="38">
        <v>5.4900000000000001E-3</v>
      </c>
      <c r="F927" s="29">
        <f>+C927/$C$931*E927</f>
        <v>1.5574468085106385E-3</v>
      </c>
      <c r="G927" s="38">
        <v>5.4590000000000003E-3</v>
      </c>
      <c r="H927" s="38">
        <v>5.489E-3</v>
      </c>
    </row>
    <row r="928" spans="1:8">
      <c r="A928" s="36"/>
      <c r="B928" s="36"/>
      <c r="C928" s="14">
        <v>30000</v>
      </c>
      <c r="D928" s="58">
        <v>99.256</v>
      </c>
      <c r="E928" s="38">
        <v>7.4130000000000003E-3</v>
      </c>
      <c r="F928" s="29">
        <f t="shared" ref="F928:F930" si="21">+C928/$C$931*E928</f>
        <v>3.154468085106383E-3</v>
      </c>
      <c r="G928" s="38">
        <v>7.358E-3</v>
      </c>
      <c r="H928" s="38">
        <v>7.4130000000000003E-3</v>
      </c>
    </row>
    <row r="929" spans="1:8">
      <c r="A929" s="36"/>
      <c r="B929" s="36"/>
      <c r="C929" s="14">
        <v>500</v>
      </c>
      <c r="D929" s="58">
        <v>99.254999999999995</v>
      </c>
      <c r="E929" s="38">
        <v>7.4229999999999999E-3</v>
      </c>
      <c r="F929" s="29">
        <f t="shared" si="21"/>
        <v>5.2645390070921982E-5</v>
      </c>
      <c r="G929" s="38">
        <v>7.3680000000000004E-3</v>
      </c>
      <c r="H929" s="38">
        <v>7.4229999999999999E-3</v>
      </c>
    </row>
    <row r="930" spans="1:8">
      <c r="A930" s="36"/>
      <c r="B930" s="36"/>
      <c r="C930" s="14">
        <v>20000</v>
      </c>
      <c r="D930" s="58">
        <v>99.248999999999995</v>
      </c>
      <c r="E930" s="38">
        <v>7.4840000000000002E-3</v>
      </c>
      <c r="F930" s="29">
        <f t="shared" si="21"/>
        <v>2.1231205673758868E-3</v>
      </c>
      <c r="G930" s="38">
        <v>7.4269999999999996E-3</v>
      </c>
      <c r="H930" s="38">
        <v>7.4830000000000001E-3</v>
      </c>
    </row>
    <row r="931" spans="1:8">
      <c r="A931" s="65"/>
      <c r="B931" s="65"/>
      <c r="C931" s="70">
        <f>SUM(C927:C930)</f>
        <v>70500</v>
      </c>
      <c r="D931" s="65"/>
      <c r="E931" s="66"/>
      <c r="F931" s="28">
        <f>SUM(F927:F930)</f>
        <v>6.8876808510638307E-3</v>
      </c>
      <c r="G931" s="66"/>
      <c r="H931" s="66"/>
    </row>
    <row r="934" spans="1:8">
      <c r="A934" s="22" t="s">
        <v>12</v>
      </c>
      <c r="B934" s="41">
        <v>41235</v>
      </c>
      <c r="C934" s="14">
        <v>9261</v>
      </c>
      <c r="D934" s="58">
        <v>99.631</v>
      </c>
      <c r="E934" s="38">
        <v>7.326E-3</v>
      </c>
      <c r="F934" s="29">
        <f>+C934/C936*E934</f>
        <v>3.5224591661907481E-3</v>
      </c>
      <c r="G934" s="38">
        <v>7.2989999999999999E-3</v>
      </c>
      <c r="H934" s="38">
        <v>7.339E-3</v>
      </c>
    </row>
    <row r="935" spans="1:8">
      <c r="A935" s="36"/>
      <c r="B935" s="36"/>
      <c r="C935" s="14">
        <v>10000</v>
      </c>
      <c r="D935" s="58">
        <v>99.63</v>
      </c>
      <c r="E935" s="38">
        <v>7.3460000000000001E-3</v>
      </c>
      <c r="F935" s="29">
        <f>+C935/C936*E935</f>
        <v>3.8139245106692276E-3</v>
      </c>
      <c r="G935" s="38">
        <v>7.319E-3</v>
      </c>
      <c r="H935" s="38">
        <v>7.3590000000000001E-3</v>
      </c>
    </row>
    <row r="936" spans="1:8">
      <c r="A936" s="65"/>
      <c r="B936" s="65"/>
      <c r="C936" s="70">
        <f>SUM(C934:C935)</f>
        <v>19261</v>
      </c>
      <c r="D936" s="65"/>
      <c r="E936" s="66"/>
      <c r="F936" s="28">
        <f>SUM(F934:F935)</f>
        <v>7.3363836768599762E-3</v>
      </c>
      <c r="G936" s="66"/>
      <c r="H936" s="66" t="s">
        <v>28</v>
      </c>
    </row>
    <row r="939" spans="1:8">
      <c r="A939" s="22" t="s">
        <v>12</v>
      </c>
      <c r="B939" s="41">
        <v>41241</v>
      </c>
      <c r="C939" s="14">
        <v>20000</v>
      </c>
      <c r="D939" s="58">
        <v>99.635000000000005</v>
      </c>
      <c r="E939" s="38">
        <v>7.2459999999999998E-3</v>
      </c>
      <c r="F939" s="29">
        <f>+C939/$C$944*E939</f>
        <v>1.4492000000000001E-3</v>
      </c>
      <c r="G939" s="38">
        <v>7.2199999999999999E-3</v>
      </c>
      <c r="H939" s="38">
        <v>7.2589999999999998E-3</v>
      </c>
    </row>
    <row r="940" spans="1:8">
      <c r="A940" s="36"/>
      <c r="B940" s="36"/>
      <c r="C940" s="14">
        <v>20000</v>
      </c>
      <c r="D940" s="58">
        <v>99.631</v>
      </c>
      <c r="E940" s="38">
        <v>7.326E-3</v>
      </c>
      <c r="F940" s="29">
        <f t="shared" ref="F940:F943" si="22">+C940/$C$944*E940</f>
        <v>1.4652000000000001E-3</v>
      </c>
      <c r="G940" s="38">
        <v>7.2989999999999999E-3</v>
      </c>
      <c r="H940" s="38">
        <v>7.339E-3</v>
      </c>
    </row>
    <row r="941" spans="1:8">
      <c r="A941" s="36"/>
      <c r="B941" s="36"/>
      <c r="C941" s="14">
        <v>20000</v>
      </c>
      <c r="D941" s="58">
        <v>99.63</v>
      </c>
      <c r="E941" s="38">
        <v>7.3460000000000001E-3</v>
      </c>
      <c r="F941" s="29">
        <f t="shared" si="22"/>
        <v>1.4692000000000001E-3</v>
      </c>
      <c r="G941" s="38">
        <v>7.319E-3</v>
      </c>
      <c r="H941" s="38">
        <v>7.3590000000000001E-3</v>
      </c>
    </row>
    <row r="942" spans="1:8">
      <c r="A942" s="36"/>
      <c r="B942" s="36"/>
      <c r="C942" s="14">
        <v>20000</v>
      </c>
      <c r="D942" s="58">
        <v>99.63</v>
      </c>
      <c r="E942" s="38">
        <v>7.3460000000000001E-3</v>
      </c>
      <c r="F942" s="29">
        <f t="shared" si="22"/>
        <v>1.4692000000000001E-3</v>
      </c>
      <c r="G942" s="38">
        <v>7.319E-3</v>
      </c>
      <c r="H942" s="38">
        <v>7.3590000000000001E-3</v>
      </c>
    </row>
    <row r="943" spans="1:8">
      <c r="A943" s="36"/>
      <c r="B943" s="36"/>
      <c r="C943" s="14">
        <v>20000</v>
      </c>
      <c r="D943" s="58">
        <v>99.63</v>
      </c>
      <c r="E943" s="38">
        <v>7.3460000000000001E-3</v>
      </c>
      <c r="F943" s="29">
        <f t="shared" si="22"/>
        <v>1.4692000000000001E-3</v>
      </c>
      <c r="G943" s="38">
        <v>7.319E-3</v>
      </c>
      <c r="H943" s="38">
        <v>7.3590000000000001E-3</v>
      </c>
    </row>
    <row r="944" spans="1:8">
      <c r="A944" s="65"/>
      <c r="B944" s="65"/>
      <c r="C944" s="70">
        <f>SUM(C939:C943)</f>
        <v>100000</v>
      </c>
      <c r="D944" s="65"/>
      <c r="E944" s="66"/>
      <c r="F944" s="28">
        <f>SUM(F939:F943)</f>
        <v>7.3220000000000013E-3</v>
      </c>
      <c r="G944" s="66"/>
      <c r="H944" s="66"/>
    </row>
    <row r="947" spans="1:8">
      <c r="A947" s="22" t="s">
        <v>12</v>
      </c>
      <c r="B947" s="41">
        <v>41241</v>
      </c>
      <c r="C947" s="14">
        <v>25000</v>
      </c>
      <c r="D947" s="58">
        <v>99.448999999999998</v>
      </c>
      <c r="E947" s="38">
        <v>7.306E-3</v>
      </c>
      <c r="F947" s="29">
        <f>+C947/C948*E947</f>
        <v>7.306E-3</v>
      </c>
      <c r="G947" s="38">
        <v>7.2659999999999999E-3</v>
      </c>
      <c r="H947" s="38">
        <v>7.3130000000000001E-3</v>
      </c>
    </row>
    <row r="948" spans="1:8">
      <c r="A948" s="65"/>
      <c r="B948" s="65"/>
      <c r="C948" s="70">
        <f>SUM(C947:C947)</f>
        <v>25000</v>
      </c>
      <c r="D948" s="65"/>
      <c r="E948" s="66"/>
      <c r="F948" s="28">
        <f>SUM(F947:F947)</f>
        <v>7.306E-3</v>
      </c>
      <c r="G948" s="66"/>
      <c r="H948" s="66"/>
    </row>
    <row r="951" spans="1:8">
      <c r="A951" s="22" t="s">
        <v>12</v>
      </c>
      <c r="B951" s="41">
        <v>41241</v>
      </c>
      <c r="C951" s="14">
        <v>17500</v>
      </c>
      <c r="D951" s="58">
        <v>99.257999999999996</v>
      </c>
      <c r="E951" s="38">
        <v>7.3930000000000003E-3</v>
      </c>
      <c r="F951" s="29">
        <f>+C951/$C$954*E951</f>
        <v>1.3269487179487179E-3</v>
      </c>
      <c r="G951" s="38">
        <v>7.3379999999999999E-3</v>
      </c>
      <c r="H951" s="38">
        <v>7.3930000000000003E-3</v>
      </c>
    </row>
    <row r="952" spans="1:8">
      <c r="A952" s="36"/>
      <c r="B952" s="36"/>
      <c r="C952" s="14">
        <v>50000</v>
      </c>
      <c r="D952" s="58">
        <v>99.256</v>
      </c>
      <c r="E952" s="38">
        <v>7.4130000000000003E-3</v>
      </c>
      <c r="F952" s="29">
        <f t="shared" ref="F952:F953" si="23">+C952/$C$954*E952</f>
        <v>3.8015384615384612E-3</v>
      </c>
      <c r="G952" s="38">
        <v>7.358E-3</v>
      </c>
      <c r="H952" s="38">
        <v>7.4130000000000003E-3</v>
      </c>
    </row>
    <row r="953" spans="1:8">
      <c r="A953" s="36"/>
      <c r="B953" s="36"/>
      <c r="C953" s="14">
        <v>30000</v>
      </c>
      <c r="D953" s="58">
        <v>99.251999999999995</v>
      </c>
      <c r="E953" s="38">
        <v>7.4539999999999997E-3</v>
      </c>
      <c r="F953" s="29">
        <f t="shared" si="23"/>
        <v>2.2935384615384614E-3</v>
      </c>
      <c r="G953" s="38">
        <v>7.3980000000000001E-3</v>
      </c>
      <c r="H953" s="38">
        <v>7.4530000000000004E-3</v>
      </c>
    </row>
    <row r="954" spans="1:8">
      <c r="A954" s="65"/>
      <c r="B954" s="65"/>
      <c r="C954" s="70">
        <f>SUM(C951:C953)</f>
        <v>97500</v>
      </c>
      <c r="D954" s="65"/>
      <c r="E954" s="66"/>
      <c r="F954" s="28">
        <f>SUM(F951:F953)</f>
        <v>7.4220256410256411E-3</v>
      </c>
      <c r="G954" s="66"/>
      <c r="H954" s="66"/>
    </row>
    <row r="957" spans="1:8">
      <c r="A957" s="22" t="s">
        <v>12</v>
      </c>
      <c r="B957" s="41">
        <v>41248</v>
      </c>
      <c r="C957" s="14">
        <v>20000</v>
      </c>
      <c r="D957" s="58">
        <v>99.63</v>
      </c>
      <c r="E957" s="38">
        <v>7.3460000000000001E-3</v>
      </c>
      <c r="F957" s="29">
        <f>+C957/C958*E957</f>
        <v>7.3460000000000001E-3</v>
      </c>
      <c r="G957" s="38">
        <v>7.319E-3</v>
      </c>
      <c r="H957" s="38">
        <v>7.3590000000000001E-3</v>
      </c>
    </row>
    <row r="958" spans="1:8">
      <c r="A958" s="65"/>
      <c r="B958" s="65"/>
      <c r="C958" s="70">
        <f>SUM(C957:C957)</f>
        <v>20000</v>
      </c>
      <c r="D958" s="65"/>
      <c r="E958" s="66"/>
      <c r="F958" s="28">
        <f>SUM(F957:F957)</f>
        <v>7.3460000000000001E-3</v>
      </c>
      <c r="G958" s="66"/>
      <c r="H958" s="66"/>
    </row>
    <row r="961" spans="1:8">
      <c r="A961" s="22" t="s">
        <v>12</v>
      </c>
      <c r="B961" s="41">
        <v>41255</v>
      </c>
      <c r="C961" s="14">
        <v>30000</v>
      </c>
      <c r="D961" s="58">
        <v>99.63</v>
      </c>
      <c r="E961" s="38">
        <v>7.3460000000000001E-3</v>
      </c>
      <c r="F961" s="29">
        <f>+C961/C962*E961</f>
        <v>7.3460000000000001E-3</v>
      </c>
      <c r="G961" s="38">
        <v>7.319E-3</v>
      </c>
      <c r="H961" s="38">
        <v>7.3590000000000001E-3</v>
      </c>
    </row>
    <row r="962" spans="1:8">
      <c r="A962" s="65"/>
      <c r="B962" s="65"/>
      <c r="C962" s="70">
        <f>SUM(C961:C961)</f>
        <v>30000</v>
      </c>
      <c r="D962" s="65"/>
      <c r="E962" s="66"/>
      <c r="F962" s="28">
        <f>SUM(F961:F961)</f>
        <v>7.3460000000000001E-3</v>
      </c>
      <c r="G962" s="66"/>
      <c r="H962" s="66"/>
    </row>
    <row r="965" spans="1:8">
      <c r="A965" s="22" t="s">
        <v>12</v>
      </c>
      <c r="B965" s="41">
        <v>41255</v>
      </c>
      <c r="C965" s="14">
        <v>50000</v>
      </c>
      <c r="D965" s="58">
        <v>99.445999999999998</v>
      </c>
      <c r="E965" s="38">
        <v>7.3460000000000001E-3</v>
      </c>
      <c r="F965" s="29">
        <f>+C965/C966*E965</f>
        <v>7.3460000000000001E-3</v>
      </c>
      <c r="G965" s="38">
        <v>7.3049999999999999E-3</v>
      </c>
      <c r="H965" s="38">
        <v>7.3530000000000002E-3</v>
      </c>
    </row>
    <row r="966" spans="1:8">
      <c r="A966" s="65"/>
      <c r="B966" s="65"/>
      <c r="C966" s="70">
        <f>SUM(C965:C965)</f>
        <v>50000</v>
      </c>
      <c r="D966" s="65"/>
      <c r="E966" s="66"/>
      <c r="F966" s="28">
        <f>SUM(F965:F965)</f>
        <v>7.3460000000000001E-3</v>
      </c>
      <c r="G966" s="66"/>
      <c r="H966" s="66"/>
    </row>
    <row r="969" spans="1:8">
      <c r="A969" s="22" t="s">
        <v>12</v>
      </c>
      <c r="B969" s="41">
        <v>41262</v>
      </c>
      <c r="C969" s="14">
        <v>1350</v>
      </c>
      <c r="D969" s="58">
        <v>99.63</v>
      </c>
      <c r="E969" s="38">
        <v>7.3460000000000001E-3</v>
      </c>
      <c r="F969" s="29">
        <f>+C969/$C$974*E969</f>
        <v>1.3515454644570432E-4</v>
      </c>
      <c r="G969" s="38">
        <v>7.319E-3</v>
      </c>
      <c r="H969" s="38">
        <v>7.3590000000000001E-3</v>
      </c>
    </row>
    <row r="970" spans="1:8">
      <c r="A970" s="36"/>
      <c r="B970" s="36"/>
      <c r="C970" s="14">
        <v>20000</v>
      </c>
      <c r="D970" s="58">
        <v>99.63</v>
      </c>
      <c r="E970" s="38">
        <v>7.3460000000000001E-3</v>
      </c>
      <c r="F970" s="29">
        <f t="shared" ref="F970:F973" si="24">+C970/$C$974*E970</f>
        <v>2.0022895769733974E-3</v>
      </c>
      <c r="G970" s="38">
        <v>7.319E-3</v>
      </c>
      <c r="H970" s="38">
        <v>7.3590000000000001E-3</v>
      </c>
    </row>
    <row r="971" spans="1:8">
      <c r="A971" s="36"/>
      <c r="B971" s="36"/>
      <c r="C971" s="14">
        <v>25000</v>
      </c>
      <c r="D971" s="58">
        <v>99.63</v>
      </c>
      <c r="E971" s="38">
        <v>7.3460000000000001E-3</v>
      </c>
      <c r="F971" s="29">
        <f t="shared" si="24"/>
        <v>2.5028619712167467E-3</v>
      </c>
      <c r="G971" s="38">
        <v>7.319E-3</v>
      </c>
      <c r="H971" s="38">
        <v>7.3590000000000001E-3</v>
      </c>
    </row>
    <row r="972" spans="1:8">
      <c r="A972" s="36"/>
      <c r="B972" s="36"/>
      <c r="C972" s="14">
        <v>20000</v>
      </c>
      <c r="D972" s="58">
        <v>99.628</v>
      </c>
      <c r="E972" s="38">
        <v>7.3860000000000002E-3</v>
      </c>
      <c r="F972" s="29">
        <f t="shared" si="24"/>
        <v>2.0131923244657655E-3</v>
      </c>
      <c r="G972" s="38">
        <v>7.358E-3</v>
      </c>
      <c r="H972" s="38">
        <v>7.3990000000000002E-3</v>
      </c>
    </row>
    <row r="973" spans="1:8">
      <c r="A973" s="36"/>
      <c r="B973" s="36"/>
      <c r="C973" s="14">
        <v>7026</v>
      </c>
      <c r="D973" s="58">
        <v>99.626999999999995</v>
      </c>
      <c r="E973" s="38">
        <v>7.4060000000000003E-3</v>
      </c>
      <c r="F973" s="29">
        <f t="shared" si="24"/>
        <v>7.0914953118185789E-4</v>
      </c>
      <c r="G973" s="38">
        <v>7.378E-3</v>
      </c>
      <c r="H973" s="38">
        <v>7.4190000000000002E-3</v>
      </c>
    </row>
    <row r="974" spans="1:8">
      <c r="A974" s="65"/>
      <c r="B974" s="65"/>
      <c r="C974" s="70">
        <f>SUM(C969:C973)</f>
        <v>73376</v>
      </c>
      <c r="D974" s="65"/>
      <c r="E974" s="66"/>
      <c r="F974" s="28">
        <f>SUM(F969:F973)</f>
        <v>7.3626479502834716E-3</v>
      </c>
      <c r="G974" s="66"/>
      <c r="H974" s="66"/>
    </row>
    <row r="977" spans="1:8">
      <c r="A977" s="22" t="s">
        <v>12</v>
      </c>
      <c r="B977" s="41">
        <v>41262</v>
      </c>
      <c r="C977" s="14">
        <v>6990</v>
      </c>
      <c r="D977" s="58">
        <v>99.445999999999998</v>
      </c>
      <c r="E977" s="38">
        <v>7.3460000000000001E-3</v>
      </c>
      <c r="F977" s="29">
        <f>+C977/$C$982*E977</f>
        <v>9.0100965081593265E-4</v>
      </c>
      <c r="G977" s="38">
        <v>7.3049999999999999E-3</v>
      </c>
      <c r="H977" s="38">
        <v>7.3530000000000002E-3</v>
      </c>
    </row>
    <row r="978" spans="1:8">
      <c r="A978" s="36"/>
      <c r="B978" s="36"/>
      <c r="C978" s="14">
        <v>10000</v>
      </c>
      <c r="D978" s="58">
        <v>99.445999999999998</v>
      </c>
      <c r="E978" s="38">
        <v>7.3460000000000001E-3</v>
      </c>
      <c r="F978" s="29">
        <f t="shared" ref="F978:F981" si="25">+C978/$C$982*E978</f>
        <v>1.2889980698368134E-3</v>
      </c>
      <c r="G978" s="38">
        <v>7.3049999999999999E-3</v>
      </c>
      <c r="H978" s="38">
        <v>7.3530000000000002E-3</v>
      </c>
    </row>
    <row r="979" spans="1:8">
      <c r="A979" s="36"/>
      <c r="B979" s="36"/>
      <c r="C979" s="14">
        <v>10000</v>
      </c>
      <c r="D979" s="58">
        <v>99.444999999999993</v>
      </c>
      <c r="E979" s="38">
        <v>7.3600000000000002E-3</v>
      </c>
      <c r="F979" s="29">
        <f t="shared" si="25"/>
        <v>1.2914546411651167E-3</v>
      </c>
      <c r="G979" s="38">
        <v>7.319E-3</v>
      </c>
      <c r="H979" s="38">
        <v>7.3660000000000002E-3</v>
      </c>
    </row>
    <row r="980" spans="1:8">
      <c r="A980" s="36"/>
      <c r="B980" s="36"/>
      <c r="C980" s="14">
        <v>10000</v>
      </c>
      <c r="D980" s="58">
        <v>99.444000000000003</v>
      </c>
      <c r="E980" s="38">
        <v>7.3730000000000002E-3</v>
      </c>
      <c r="F980" s="29">
        <f t="shared" si="25"/>
        <v>1.2937357431128268E-3</v>
      </c>
      <c r="G980" s="38">
        <v>7.332E-3</v>
      </c>
      <c r="H980" s="38">
        <v>7.3790000000000001E-3</v>
      </c>
    </row>
    <row r="981" spans="1:8">
      <c r="A981" s="36"/>
      <c r="B981" s="36"/>
      <c r="C981" s="14">
        <v>20000</v>
      </c>
      <c r="D981" s="58">
        <v>99.441999999999993</v>
      </c>
      <c r="E981" s="38">
        <v>7.4000000000000003E-3</v>
      </c>
      <c r="F981" s="29">
        <f t="shared" si="25"/>
        <v>2.5969468327776803E-3</v>
      </c>
      <c r="G981" s="38">
        <v>7.358E-3</v>
      </c>
      <c r="H981" s="38">
        <v>7.4060000000000003E-3</v>
      </c>
    </row>
    <row r="982" spans="1:8">
      <c r="A982" s="65"/>
      <c r="B982" s="65"/>
      <c r="C982" s="70">
        <f>SUM(C977:C981)</f>
        <v>56990</v>
      </c>
      <c r="D982" s="65"/>
      <c r="E982" s="66"/>
      <c r="F982" s="28">
        <f>SUM(F977:F981)</f>
        <v>7.3721449377083699E-3</v>
      </c>
      <c r="G982" s="66"/>
      <c r="H982" s="66"/>
    </row>
    <row r="985" spans="1:8">
      <c r="A985" s="22" t="s">
        <v>12</v>
      </c>
      <c r="B985" s="41">
        <v>41269</v>
      </c>
      <c r="C985" s="14">
        <v>10000</v>
      </c>
      <c r="D985" s="58">
        <v>99.912000000000006</v>
      </c>
      <c r="E985" s="38">
        <v>3.4840000000000001E-3</v>
      </c>
      <c r="F985" s="29">
        <f>+C985/C986*E985</f>
        <v>3.4840000000000001E-3</v>
      </c>
      <c r="G985" s="38">
        <v>3.4810000000000002E-3</v>
      </c>
      <c r="H985" s="38">
        <v>3.4889999999999999E-3</v>
      </c>
    </row>
    <row r="986" spans="1:8">
      <c r="A986" s="65"/>
      <c r="B986" s="65"/>
      <c r="C986" s="70">
        <f>SUM(C985:C985)</f>
        <v>10000</v>
      </c>
      <c r="D986" s="65"/>
      <c r="E986" s="66"/>
      <c r="F986" s="28">
        <f>SUM(F985:F985)</f>
        <v>3.4840000000000001E-3</v>
      </c>
      <c r="G986" s="66"/>
      <c r="H986" s="66"/>
    </row>
    <row r="989" spans="1:8">
      <c r="A989" s="22" t="s">
        <v>12</v>
      </c>
      <c r="B989" s="41">
        <v>41269</v>
      </c>
      <c r="C989" s="14">
        <v>20000</v>
      </c>
      <c r="D989" s="58">
        <v>99.632000000000005</v>
      </c>
      <c r="E989" s="38">
        <v>7.306E-3</v>
      </c>
      <c r="F989" s="29">
        <f>+C989/$C$994*E989</f>
        <v>1.3467281105990785E-3</v>
      </c>
      <c r="G989" s="38">
        <v>7.2789999999999999E-3</v>
      </c>
      <c r="H989" s="38">
        <v>7.319E-3</v>
      </c>
    </row>
    <row r="990" spans="1:8">
      <c r="A990" s="36"/>
      <c r="B990" s="36"/>
      <c r="C990" s="14">
        <v>25000</v>
      </c>
      <c r="D990" s="58">
        <v>99.63</v>
      </c>
      <c r="E990" s="38">
        <v>7.3460000000000001E-3</v>
      </c>
      <c r="F990" s="29">
        <f t="shared" ref="F990:F993" si="26">+C990/$C$994*E990</f>
        <v>1.6926267281105992E-3</v>
      </c>
      <c r="G990" s="38">
        <v>7.319E-3</v>
      </c>
      <c r="H990" s="38">
        <v>7.3590000000000001E-3</v>
      </c>
    </row>
    <row r="991" spans="1:8">
      <c r="A991" s="36"/>
      <c r="B991" s="36"/>
      <c r="C991" s="14">
        <v>3500</v>
      </c>
      <c r="D991" s="58">
        <v>99.63</v>
      </c>
      <c r="E991" s="38">
        <v>7.3460000000000001E-3</v>
      </c>
      <c r="F991" s="29">
        <f t="shared" si="26"/>
        <v>2.3696774193548387E-4</v>
      </c>
      <c r="G991" s="38">
        <v>7.319E-3</v>
      </c>
      <c r="H991" s="38">
        <v>7.3590000000000001E-3</v>
      </c>
    </row>
    <row r="992" spans="1:8">
      <c r="A992" s="36"/>
      <c r="B992" s="36"/>
      <c r="C992" s="14">
        <v>10000</v>
      </c>
      <c r="D992" s="58">
        <v>99.626999999999995</v>
      </c>
      <c r="E992" s="38">
        <v>7.4060000000000003E-3</v>
      </c>
      <c r="F992" s="29">
        <f t="shared" si="26"/>
        <v>6.825806451612904E-4</v>
      </c>
      <c r="G992" s="38">
        <v>7.378E-3</v>
      </c>
      <c r="H992" s="38">
        <v>7.4190000000000002E-3</v>
      </c>
    </row>
    <row r="993" spans="1:8">
      <c r="A993" s="36"/>
      <c r="B993" s="36"/>
      <c r="C993" s="14">
        <v>50000</v>
      </c>
      <c r="D993" s="58">
        <v>99.626999999999995</v>
      </c>
      <c r="E993" s="38">
        <v>7.4060000000000003E-3</v>
      </c>
      <c r="F993" s="29">
        <f t="shared" si="26"/>
        <v>3.4129032258064518E-3</v>
      </c>
      <c r="G993" s="38">
        <v>7.378E-3</v>
      </c>
      <c r="H993" s="38">
        <v>7.4190000000000002E-3</v>
      </c>
    </row>
    <row r="994" spans="1:8">
      <c r="A994" s="65"/>
      <c r="B994" s="65"/>
      <c r="C994" s="70">
        <f>SUM(C989:C993)</f>
        <v>108500</v>
      </c>
      <c r="D994" s="65"/>
      <c r="E994" s="66"/>
      <c r="F994" s="28">
        <f>SUM(F989:F993)</f>
        <v>7.3718064516129032E-3</v>
      </c>
      <c r="G994" s="66"/>
      <c r="H994" s="66"/>
    </row>
    <row r="997" spans="1:8">
      <c r="A997" s="22" t="s">
        <v>12</v>
      </c>
      <c r="B997" s="41">
        <v>41269</v>
      </c>
      <c r="C997" s="14">
        <v>20000</v>
      </c>
      <c r="D997" s="58">
        <v>99.441999999999993</v>
      </c>
      <c r="E997" s="38">
        <v>7.4000000000000003E-3</v>
      </c>
      <c r="F997" s="29">
        <f>+C997/C998*E997</f>
        <v>7.4000000000000003E-3</v>
      </c>
      <c r="G997" s="38">
        <v>7.358E-3</v>
      </c>
      <c r="H997" s="38">
        <v>7.4060000000000003E-3</v>
      </c>
    </row>
    <row r="998" spans="1:8">
      <c r="A998" s="65"/>
      <c r="B998" s="65"/>
      <c r="C998" s="70">
        <f>SUM(C997:C997)</f>
        <v>20000</v>
      </c>
      <c r="D998" s="65"/>
      <c r="E998" s="66"/>
      <c r="F998" s="28">
        <f>SUM(F997:F997)</f>
        <v>7.4000000000000003E-3</v>
      </c>
      <c r="G998" s="66"/>
      <c r="H998" s="66"/>
    </row>
    <row r="1001" spans="1:8">
      <c r="A1001" s="22" t="s">
        <v>12</v>
      </c>
      <c r="B1001" s="41">
        <v>41269</v>
      </c>
      <c r="C1001" s="14">
        <v>10000</v>
      </c>
      <c r="D1001" s="58">
        <v>99.247</v>
      </c>
      <c r="E1001" s="38">
        <v>7.5040000000000003E-3</v>
      </c>
      <c r="F1001" s="29">
        <f>+C1001/C1002*E1001</f>
        <v>7.5040000000000003E-3</v>
      </c>
      <c r="G1001" s="38">
        <v>7.4469999999999996E-3</v>
      </c>
      <c r="H1001" s="38">
        <v>7.5030000000000001E-3</v>
      </c>
    </row>
    <row r="1002" spans="1:8">
      <c r="A1002" s="65"/>
      <c r="B1002" s="65"/>
      <c r="C1002" s="70">
        <f>SUM(C1001:C1001)</f>
        <v>10000</v>
      </c>
      <c r="D1002" s="65"/>
      <c r="E1002" s="66"/>
      <c r="F1002" s="28">
        <f>SUM(F1001:F1001)</f>
        <v>7.5040000000000003E-3</v>
      </c>
      <c r="G1002" s="66"/>
      <c r="H1002" s="6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LTS - 2012</vt:lpstr>
      <vt:lpstr>calculo TR prom pond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2011-08-26T14:47:32Z</dcterms:created>
  <dcterms:modified xsi:type="dcterms:W3CDTF">2013-05-06T15:26:43Z</dcterms:modified>
</cp:coreProperties>
</file>